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0" yWindow="570" windowWidth="17535" windowHeight="11010" tabRatio="277"/>
  </bookViews>
  <sheets>
    <sheet name="TrameObservationSociale2014" sheetId="6" r:id="rId1"/>
  </sheets>
  <definedNames>
    <definedName name="commune">#REF!</definedName>
    <definedName name="_xlnm.Print_Area" localSheetId="0">TrameObservationSociale2014!$B$1:$N$148</definedName>
  </definedNames>
  <calcPr calcId="144525"/>
</workbook>
</file>

<file path=xl/calcChain.xml><?xml version="1.0" encoding="utf-8"?>
<calcChain xmlns="http://schemas.openxmlformats.org/spreadsheetml/2006/main">
  <c r="L100" i="6" l="1"/>
  <c r="F125" i="6" l="1"/>
  <c r="D125" i="6"/>
  <c r="K125" i="6" l="1"/>
  <c r="K116" i="6"/>
  <c r="L113" i="6"/>
  <c r="E48" i="6" l="1"/>
  <c r="E46" i="6"/>
  <c r="L32" i="6"/>
  <c r="L105" i="6"/>
  <c r="L104" i="6"/>
  <c r="L103" i="6"/>
  <c r="L102" i="6"/>
  <c r="L101" i="6"/>
  <c r="L99" i="6"/>
  <c r="K93" i="6"/>
  <c r="M17" i="6"/>
  <c r="K17" i="6"/>
  <c r="N16" i="6"/>
  <c r="L16" i="6"/>
  <c r="N15" i="6"/>
  <c r="L15" i="6"/>
  <c r="N14" i="6"/>
  <c r="L14" i="6"/>
  <c r="F67" i="6"/>
  <c r="D67" i="6"/>
  <c r="L71" i="6"/>
  <c r="L70" i="6"/>
  <c r="L68" i="6"/>
  <c r="L67" i="6"/>
  <c r="D59" i="6"/>
  <c r="L66" i="6"/>
  <c r="K59" i="6"/>
  <c r="F47" i="6"/>
  <c r="D47" i="6"/>
  <c r="L42" i="6"/>
  <c r="E21" i="6"/>
  <c r="F32" i="6"/>
  <c r="E20" i="6"/>
  <c r="D16" i="6"/>
  <c r="L120" i="6" s="1"/>
  <c r="L31" i="6"/>
  <c r="L39" i="6" l="1"/>
  <c r="E124" i="6"/>
  <c r="E121" i="6"/>
  <c r="E123" i="6"/>
  <c r="E122" i="6"/>
  <c r="E43" i="6"/>
  <c r="E117" i="6"/>
  <c r="E95" i="6"/>
  <c r="L124" i="6"/>
  <c r="L121" i="6"/>
  <c r="L122" i="6"/>
  <c r="L123" i="6"/>
  <c r="L43" i="6"/>
  <c r="E82" i="6"/>
  <c r="L85" i="6"/>
  <c r="L25" i="6"/>
  <c r="E113" i="6"/>
  <c r="E118" i="6"/>
  <c r="E110" i="6"/>
  <c r="E114" i="6"/>
  <c r="E119" i="6"/>
  <c r="E111" i="6"/>
  <c r="E115" i="6"/>
  <c r="E120" i="6"/>
  <c r="E109" i="6"/>
  <c r="E112" i="6"/>
  <c r="E116" i="6"/>
  <c r="E100" i="6"/>
  <c r="E91" i="6"/>
  <c r="E103" i="6"/>
  <c r="E96" i="6"/>
  <c r="E15" i="6"/>
  <c r="E25" i="6"/>
  <c r="E29" i="6"/>
  <c r="E14" i="6"/>
  <c r="E97" i="6"/>
  <c r="E26" i="6"/>
  <c r="E30" i="6"/>
  <c r="E23" i="6"/>
  <c r="E27" i="6"/>
  <c r="E31" i="6"/>
  <c r="E98" i="6"/>
  <c r="E24" i="6"/>
  <c r="E28" i="6"/>
  <c r="E22" i="6"/>
  <c r="L21" i="6"/>
  <c r="E64" i="6"/>
  <c r="E93" i="6"/>
  <c r="E92" i="6"/>
  <c r="L17" i="6"/>
  <c r="N17" i="6"/>
  <c r="E104" i="6"/>
  <c r="E81" i="6"/>
  <c r="L26" i="6"/>
  <c r="E101" i="6"/>
  <c r="L37" i="6"/>
  <c r="L40" i="6"/>
  <c r="F105" i="6"/>
  <c r="E66" i="6"/>
  <c r="E84" i="6"/>
  <c r="L23" i="6"/>
  <c r="D105" i="6"/>
  <c r="L114" i="6" s="1"/>
  <c r="E94" i="6"/>
  <c r="E99" i="6"/>
  <c r="L44" i="6"/>
  <c r="E65" i="6"/>
  <c r="E85" i="6"/>
  <c r="L24" i="6"/>
  <c r="L86" i="6"/>
  <c r="E102" i="6"/>
  <c r="L92" i="6"/>
  <c r="E58" i="6"/>
  <c r="L65" i="6"/>
  <c r="E55" i="6"/>
  <c r="E54" i="6"/>
  <c r="E53" i="6"/>
  <c r="E52" i="6"/>
  <c r="L56" i="6"/>
  <c r="L54" i="6"/>
  <c r="E44" i="6"/>
  <c r="L52" i="6"/>
  <c r="E42" i="6"/>
  <c r="L58" i="6"/>
  <c r="L57" i="6"/>
  <c r="L55" i="6"/>
  <c r="E45" i="6"/>
  <c r="L53" i="6"/>
  <c r="L51" i="6"/>
  <c r="E41" i="6"/>
  <c r="E40" i="6"/>
  <c r="E39" i="6"/>
  <c r="E38" i="6"/>
  <c r="L46" i="6"/>
  <c r="L45" i="6"/>
  <c r="E56" i="6"/>
  <c r="L91" i="6"/>
  <c r="L81" i="6"/>
  <c r="E83" i="6"/>
  <c r="L22" i="6"/>
  <c r="L36" i="6"/>
  <c r="L38" i="6"/>
  <c r="L41" i="6"/>
  <c r="E80" i="6"/>
  <c r="F16" i="6"/>
  <c r="D32" i="6"/>
  <c r="E86" i="6"/>
  <c r="D87" i="6"/>
  <c r="E57" i="6"/>
  <c r="E63" i="6"/>
  <c r="L90" i="6"/>
  <c r="L98" i="6"/>
  <c r="L106" i="6"/>
  <c r="E125" i="6" l="1"/>
  <c r="G121" i="6"/>
  <c r="G122" i="6"/>
  <c r="G124" i="6"/>
  <c r="G123" i="6"/>
  <c r="G43" i="6"/>
  <c r="G117" i="6"/>
  <c r="L125" i="6"/>
  <c r="L115" i="6"/>
  <c r="E32" i="6"/>
  <c r="L111" i="6"/>
  <c r="L112" i="6"/>
  <c r="G116" i="6"/>
  <c r="G113" i="6"/>
  <c r="G118" i="6"/>
  <c r="G110" i="6"/>
  <c r="G114" i="6"/>
  <c r="G119" i="6"/>
  <c r="G109" i="6"/>
  <c r="G111" i="6"/>
  <c r="G115" i="6"/>
  <c r="G120" i="6"/>
  <c r="G15" i="6"/>
  <c r="G112" i="6"/>
  <c r="G14" i="6"/>
  <c r="G100" i="6"/>
  <c r="N36" i="6"/>
  <c r="G96" i="6"/>
  <c r="G28" i="6"/>
  <c r="G97" i="6"/>
  <c r="G21" i="6"/>
  <c r="G25" i="6"/>
  <c r="G29" i="6"/>
  <c r="G22" i="6"/>
  <c r="G26" i="6"/>
  <c r="G30" i="6"/>
  <c r="G98" i="6"/>
  <c r="G23" i="6"/>
  <c r="G27" i="6"/>
  <c r="G31" i="6"/>
  <c r="G24" i="6"/>
  <c r="G20" i="6"/>
  <c r="G95" i="6"/>
  <c r="E67" i="6"/>
  <c r="L107" i="6"/>
  <c r="E105" i="6"/>
  <c r="G66" i="6"/>
  <c r="N41" i="6"/>
  <c r="N37" i="6"/>
  <c r="G59" i="6"/>
  <c r="G93" i="6"/>
  <c r="L93" i="6"/>
  <c r="E47" i="6"/>
  <c r="L59" i="6"/>
  <c r="G65" i="6"/>
  <c r="G103" i="6"/>
  <c r="K107" i="6"/>
  <c r="G91" i="6"/>
  <c r="N40" i="6"/>
  <c r="F59" i="6"/>
  <c r="G45" i="6"/>
  <c r="G41" i="6"/>
  <c r="G40" i="6"/>
  <c r="G39" i="6"/>
  <c r="G38" i="6"/>
  <c r="N46" i="6"/>
  <c r="N45" i="6"/>
  <c r="N44" i="6"/>
  <c r="G46" i="6"/>
  <c r="G44" i="6"/>
  <c r="G42" i="6"/>
  <c r="G102" i="6"/>
  <c r="G101" i="6"/>
  <c r="G64" i="6"/>
  <c r="G99" i="6"/>
  <c r="N39" i="6"/>
  <c r="G104" i="6"/>
  <c r="N42" i="6"/>
  <c r="G63" i="6"/>
  <c r="E87" i="6"/>
  <c r="N43" i="6"/>
  <c r="E59" i="6"/>
  <c r="G94" i="6"/>
  <c r="N38" i="6"/>
  <c r="G92" i="6"/>
  <c r="G125" i="6" l="1"/>
  <c r="L116" i="6"/>
  <c r="G32" i="6"/>
  <c r="G67" i="6"/>
  <c r="G47" i="6"/>
  <c r="G105" i="6"/>
  <c r="E16" i="6"/>
  <c r="G16" i="6" l="1"/>
</calcChain>
</file>

<file path=xl/sharedStrings.xml><?xml version="1.0" encoding="utf-8"?>
<sst xmlns="http://schemas.openxmlformats.org/spreadsheetml/2006/main" count="274" uniqueCount="168">
  <si>
    <t>dont AAH</t>
  </si>
  <si>
    <t>dont RSA</t>
  </si>
  <si>
    <t>Nb</t>
  </si>
  <si>
    <t>%</t>
  </si>
  <si>
    <t>Autre</t>
  </si>
  <si>
    <t>Oui</t>
  </si>
  <si>
    <t>Âge moyen</t>
  </si>
  <si>
    <t>Âge médian</t>
  </si>
  <si>
    <t>Demandeur principal</t>
  </si>
  <si>
    <t>Personnes</t>
  </si>
  <si>
    <t>Masculin</t>
  </si>
  <si>
    <t>Sans ressource</t>
  </si>
  <si>
    <t>Féminin</t>
  </si>
  <si>
    <t>Total</t>
  </si>
  <si>
    <t>2. Âge</t>
  </si>
  <si>
    <t>Autres types de ressources</t>
  </si>
  <si>
    <t>Information non renseignée</t>
  </si>
  <si>
    <t>Moins de 3 ans</t>
  </si>
  <si>
    <t>De 3 à 17 ans</t>
  </si>
  <si>
    <t>Française</t>
  </si>
  <si>
    <t>Union Européenne</t>
  </si>
  <si>
    <t>Hors Union Européenne</t>
  </si>
  <si>
    <t>Ressources moyennes</t>
  </si>
  <si>
    <t>Ressources médianes</t>
  </si>
  <si>
    <t>Homme seul</t>
  </si>
  <si>
    <t>Femme seule*</t>
  </si>
  <si>
    <t>Ménages</t>
  </si>
  <si>
    <t>Femme seule avec enfant(s)</t>
  </si>
  <si>
    <t>Homme seul avec enfant(s)</t>
  </si>
  <si>
    <t>Situation de rue</t>
  </si>
  <si>
    <t>Couple sans enfant</t>
  </si>
  <si>
    <t>Errance résidentielle</t>
  </si>
  <si>
    <t>Couple avec ses enfant(s)</t>
  </si>
  <si>
    <t>Domicile parental/personnel/conjugal</t>
  </si>
  <si>
    <t>Groupe d'adultes sans enfant</t>
  </si>
  <si>
    <t>Hébergé par des tiers</t>
  </si>
  <si>
    <t>Groupe avec enfant(s)</t>
  </si>
  <si>
    <t>Mineur isolé ou en groupe</t>
  </si>
  <si>
    <t>Centre d'hébergement</t>
  </si>
  <si>
    <t>Etablissement pénitencier</t>
  </si>
  <si>
    <t>* Dont femme seule enceinte</t>
  </si>
  <si>
    <t>Etablissement de santé</t>
  </si>
  <si>
    <t>1 enfant</t>
  </si>
  <si>
    <t>2 enfants</t>
  </si>
  <si>
    <t>3 enfants</t>
  </si>
  <si>
    <t>4 enfants</t>
  </si>
  <si>
    <t>5 enfants</t>
  </si>
  <si>
    <t>6 enfants</t>
  </si>
  <si>
    <t>Rupture familiale/conjugale/amicale/…</t>
  </si>
  <si>
    <t>7 enfants et plus</t>
  </si>
  <si>
    <t>Sortie d'incarcération</t>
  </si>
  <si>
    <t>Victime de violence</t>
  </si>
  <si>
    <t>Droit d'hébergement</t>
  </si>
  <si>
    <t>Garde alternée</t>
  </si>
  <si>
    <t>Femme victime de violence conjugale</t>
  </si>
  <si>
    <t>Personne victime de violence</t>
  </si>
  <si>
    <t>Personne avec des problèmes de mobilité</t>
  </si>
  <si>
    <t>Personne nécessitant des soins</t>
  </si>
  <si>
    <t>Sortant de prison</t>
  </si>
  <si>
    <t>Non</t>
  </si>
  <si>
    <t>Personne avec un animal</t>
  </si>
  <si>
    <t>Collectivités territoriales</t>
  </si>
  <si>
    <t>Justice</t>
  </si>
  <si>
    <t>CADA</t>
  </si>
  <si>
    <t>65 ans et plus</t>
  </si>
  <si>
    <t>Fin de prise en charge ASE</t>
  </si>
  <si>
    <t>* Référent social qui suit régulièrement la personne</t>
  </si>
  <si>
    <t>Primo-arrivant</t>
  </si>
  <si>
    <t>Veille sociale</t>
  </si>
  <si>
    <t>Dettes</t>
  </si>
  <si>
    <t>dont dettes locatives</t>
  </si>
  <si>
    <t>dont autres dettes</t>
  </si>
  <si>
    <t>18. Type de suivi social</t>
  </si>
  <si>
    <t>Stable</t>
  </si>
  <si>
    <t>Instable</t>
  </si>
  <si>
    <t>3. Typologie de ménage</t>
  </si>
  <si>
    <t>4. Nombre d'enfants à charge
(concernés par la demande)</t>
  </si>
  <si>
    <t>5. Nationalité</t>
  </si>
  <si>
    <t>6. Situation administrative</t>
  </si>
  <si>
    <t>9. Type de ressources*</t>
  </si>
  <si>
    <t>10. Montant des ressources</t>
  </si>
  <si>
    <t>11. Dettes</t>
  </si>
  <si>
    <t>13. Situation résidentielle</t>
  </si>
  <si>
    <t>14. Motif principal de la demande d'hébergement</t>
  </si>
  <si>
    <t>17. Suivi Social*</t>
  </si>
  <si>
    <t>12. Montant total des dettes</t>
  </si>
  <si>
    <t>Urgence</t>
  </si>
  <si>
    <t>Insertion</t>
  </si>
  <si>
    <t>* Une même personne peut avoir plusieurs spécificités</t>
  </si>
  <si>
    <t>Logement transitoire ou adapté</t>
  </si>
  <si>
    <t>Logement de droit commun</t>
  </si>
  <si>
    <t>1 - 499 €</t>
  </si>
  <si>
    <t>500 - 999 €</t>
  </si>
  <si>
    <t>1 000 - 1 999 €</t>
  </si>
  <si>
    <t>5 000 € - 9 999 €</t>
  </si>
  <si>
    <t>2 000 - 4 999 €</t>
  </si>
  <si>
    <t>10 000 € et plus</t>
  </si>
  <si>
    <t>1 - 299 €</t>
  </si>
  <si>
    <t>300 - 599 €</t>
  </si>
  <si>
    <t>600 - 899 €</t>
  </si>
  <si>
    <t>900 - 1 199 €</t>
  </si>
  <si>
    <t>1 200 - 1 499 €</t>
  </si>
  <si>
    <t>1 500 € et plus</t>
  </si>
  <si>
    <t>Volet logement</t>
  </si>
  <si>
    <t>Volet hébergement</t>
  </si>
  <si>
    <t>Reconnu "prioritaire et urgent"</t>
  </si>
  <si>
    <t>Demande de logement social (NUR)</t>
  </si>
  <si>
    <t>7. Publics spécifiques*</t>
  </si>
  <si>
    <t>8. Ménages ayant un droit d'hébergement ponctuel</t>
  </si>
  <si>
    <t>* Le total est différent de 100%</t>
  </si>
  <si>
    <t>Allocation chômage</t>
  </si>
  <si>
    <t>Salaire</t>
  </si>
  <si>
    <t>dont ATA</t>
  </si>
  <si>
    <t>dont AF</t>
  </si>
  <si>
    <t>Minima sociaux et prestations</t>
  </si>
  <si>
    <t>Pension de retraite</t>
  </si>
  <si>
    <t>dont dettes à la consomation</t>
  </si>
  <si>
    <t>dont dette d'énergie et de communication</t>
  </si>
  <si>
    <t xml:space="preserve">3;4;5 </t>
  </si>
  <si>
    <t>5;9</t>
  </si>
  <si>
    <t>1;2</t>
  </si>
  <si>
    <t>12;13;14</t>
  </si>
  <si>
    <t>3;7;8</t>
  </si>
  <si>
    <t>15;4</t>
  </si>
  <si>
    <t>2 ; 3</t>
  </si>
  <si>
    <t>8;9;10;11</t>
  </si>
  <si>
    <t>3;4</t>
  </si>
  <si>
    <t>1;2;14</t>
  </si>
  <si>
    <t>7;</t>
  </si>
  <si>
    <t>15;16</t>
  </si>
  <si>
    <t>Types</t>
  </si>
  <si>
    <t>TS du Conseil général</t>
  </si>
  <si>
    <t>TS d'un CHRS, insertion…</t>
  </si>
  <si>
    <t>TS de l'Opérateur régional (Croix-Rouge)</t>
  </si>
  <si>
    <t>dont dette médicale</t>
  </si>
  <si>
    <t>Hôtel 115</t>
  </si>
  <si>
    <t>Hôtel autre que 115</t>
  </si>
  <si>
    <t>Logement adapté (RS, FTM, PF, FJT)</t>
  </si>
  <si>
    <t>d'une équipe mobile 115 ou SIAO urgence</t>
  </si>
  <si>
    <t>15. Logement</t>
  </si>
  <si>
    <t>16. DALO</t>
  </si>
  <si>
    <t>20. Préconisation du SIAO</t>
  </si>
  <si>
    <t>19. TS Préconisateur</t>
  </si>
  <si>
    <t>Expulsion locative</t>
  </si>
  <si>
    <t>Perte de logement (fin de bail…)</t>
  </si>
  <si>
    <t>Logement insalubre (indigne)</t>
  </si>
  <si>
    <t>Logement inadapté</t>
  </si>
  <si>
    <t xml:space="preserve">De 25 à 29 ans </t>
  </si>
  <si>
    <t xml:space="preserve">De 30 à 34 ans </t>
  </si>
  <si>
    <t>De 35 à 39 ans</t>
  </si>
  <si>
    <t>De 40 à 44 ans</t>
  </si>
  <si>
    <t>De 45 à 49 ans</t>
  </si>
  <si>
    <t>De 50 à 54 ans</t>
  </si>
  <si>
    <t>De 60 à 64 ans</t>
  </si>
  <si>
    <t>De 55 à 59 ans</t>
  </si>
  <si>
    <t xml:space="preserve"> De 18 à 24 ans</t>
  </si>
  <si>
    <t>CHU</t>
  </si>
  <si>
    <t>Grande errance/ sans hébergement</t>
  </si>
  <si>
    <t>Santé/ médico-social</t>
  </si>
  <si>
    <t>1. Sexe*</t>
  </si>
  <si>
    <t>* Pour les couples, seul le demandeur masculin est pris en compte</t>
  </si>
  <si>
    <t>Centre d'hébergement*</t>
  </si>
  <si>
    <t>Sortie d'établissement insertion</t>
  </si>
  <si>
    <t>Fin de prise en charge CADA</t>
  </si>
  <si>
    <t>Fin d'hospitalisation</t>
  </si>
  <si>
    <t>Sortie de structure médico-sociale</t>
  </si>
  <si>
    <t>*Regroupe les CHU, les CHRS et le tiers secteur</t>
  </si>
  <si>
    <t>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</si>
</sst>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0.5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3245"/>
        <bgColor indexed="64"/>
      </patternFill>
    </fill>
    <fill>
      <patternFill patternType="solid">
        <fgColor rgb="FFCBBB9D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19" fillId="0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right"/>
    </xf>
    <xf numFmtId="9" fontId="21" fillId="0" borderId="10" xfId="1" applyFont="1" applyBorder="1" applyAlignment="1">
      <alignment horizontal="center" vertical="center"/>
    </xf>
    <xf numFmtId="9" fontId="22" fillId="0" borderId="10" xfId="1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4" fillId="0" borderId="10" xfId="0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64" fontId="24" fillId="0" borderId="10" xfId="43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9" fontId="23" fillId="0" borderId="0" xfId="1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9" fontId="13" fillId="36" borderId="10" xfId="1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 vertical="center"/>
    </xf>
    <xf numFmtId="9" fontId="13" fillId="36" borderId="0" xfId="1" applyFont="1" applyFill="1" applyBorder="1" applyAlignment="1">
      <alignment horizontal="center" vertical="center"/>
    </xf>
    <xf numFmtId="0" fontId="24" fillId="36" borderId="0" xfId="0" applyFont="1" applyFill="1" applyBorder="1" applyAlignment="1" applyProtection="1">
      <alignment horizontal="center" vertical="center"/>
    </xf>
    <xf numFmtId="9" fontId="21" fillId="36" borderId="0" xfId="1" applyFont="1" applyFill="1" applyBorder="1" applyAlignment="1" applyProtection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right"/>
    </xf>
    <xf numFmtId="0" fontId="21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center" vertical="center"/>
      <protection locked="0"/>
    </xf>
    <xf numFmtId="9" fontId="22" fillId="37" borderId="10" xfId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right"/>
    </xf>
    <xf numFmtId="0" fontId="23" fillId="37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 vertical="center"/>
    </xf>
    <xf numFmtId="9" fontId="23" fillId="37" borderId="10" xfId="1" applyFont="1" applyFill="1" applyBorder="1" applyAlignment="1">
      <alignment horizontal="center" vertical="center"/>
    </xf>
    <xf numFmtId="1" fontId="24" fillId="37" borderId="10" xfId="0" applyNumberFormat="1" applyFont="1" applyFill="1" applyBorder="1" applyAlignment="1" applyProtection="1">
      <alignment horizontal="center" vertical="center"/>
      <protection locked="0"/>
    </xf>
    <xf numFmtId="9" fontId="21" fillId="37" borderId="10" xfId="1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right"/>
    </xf>
    <xf numFmtId="0" fontId="22" fillId="37" borderId="10" xfId="0" applyFont="1" applyFill="1" applyBorder="1" applyAlignment="1">
      <alignment horizontal="center"/>
    </xf>
    <xf numFmtId="0" fontId="25" fillId="37" borderId="10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>
      <alignment horizontal="right"/>
    </xf>
    <xf numFmtId="0" fontId="21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9" fontId="21" fillId="35" borderId="10" xfId="1" applyFont="1" applyFill="1" applyBorder="1" applyAlignment="1">
      <alignment horizontal="center" vertical="center"/>
    </xf>
    <xf numFmtId="9" fontId="22" fillId="35" borderId="10" xfId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right"/>
    </xf>
    <xf numFmtId="0" fontId="23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9" fontId="23" fillId="35" borderId="10" xfId="1" applyFont="1" applyFill="1" applyBorder="1" applyAlignment="1">
      <alignment horizontal="center" vertical="center"/>
    </xf>
    <xf numFmtId="0" fontId="24" fillId="37" borderId="16" xfId="0" applyFont="1" applyFill="1" applyBorder="1" applyAlignment="1" applyProtection="1">
      <alignment horizontal="center" vertical="center"/>
    </xf>
    <xf numFmtId="0" fontId="0" fillId="37" borderId="0" xfId="0" applyFill="1" applyAlignment="1">
      <alignment horizontal="center" vertical="center"/>
    </xf>
    <xf numFmtId="6" fontId="21" fillId="37" borderId="10" xfId="0" applyNumberFormat="1" applyFont="1" applyFill="1" applyBorder="1" applyAlignment="1">
      <alignment horizontal="right"/>
    </xf>
    <xf numFmtId="1" fontId="21" fillId="37" borderId="10" xfId="0" applyNumberFormat="1" applyFont="1" applyFill="1" applyBorder="1" applyAlignment="1">
      <alignment horizontal="center"/>
    </xf>
    <xf numFmtId="6" fontId="22" fillId="37" borderId="10" xfId="0" applyNumberFormat="1" applyFont="1" applyFill="1" applyBorder="1" applyAlignment="1">
      <alignment horizontal="right"/>
    </xf>
    <xf numFmtId="164" fontId="24" fillId="37" borderId="10" xfId="43" applyNumberFormat="1" applyFont="1" applyFill="1" applyBorder="1" applyAlignment="1" applyProtection="1">
      <alignment horizontal="center" vertical="center"/>
      <protection locked="0"/>
    </xf>
    <xf numFmtId="0" fontId="26" fillId="37" borderId="10" xfId="0" applyFont="1" applyFill="1" applyBorder="1" applyAlignment="1">
      <alignment horizontal="right"/>
    </xf>
    <xf numFmtId="0" fontId="24" fillId="36" borderId="10" xfId="0" applyFont="1" applyFill="1" applyBorder="1" applyAlignment="1" applyProtection="1">
      <alignment horizontal="center" vertical="center"/>
      <protection locked="0"/>
    </xf>
    <xf numFmtId="9" fontId="21" fillId="36" borderId="10" xfId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9" fontId="23" fillId="0" borderId="10" xfId="1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23" fillId="35" borderId="11" xfId="0" applyFont="1" applyFill="1" applyBorder="1" applyAlignment="1">
      <alignment horizontal="center" vertical="center"/>
    </xf>
    <xf numFmtId="9" fontId="23" fillId="35" borderId="11" xfId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right"/>
    </xf>
    <xf numFmtId="1" fontId="21" fillId="35" borderId="10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8" fillId="35" borderId="0" xfId="0" applyFont="1" applyFill="1" applyAlignment="1" applyProtection="1">
      <alignment horizontal="center" vertical="center"/>
      <protection locked="0"/>
    </xf>
    <xf numFmtId="0" fontId="18" fillId="35" borderId="17" xfId="0" applyFont="1" applyFill="1" applyBorder="1" applyAlignment="1" applyProtection="1">
      <alignment horizontal="center" vertical="center"/>
      <protection locked="0"/>
    </xf>
  </cellXfs>
  <cellStyles count="4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Monétaire" xfId="43" builtinId="4"/>
    <cellStyle name="Neutre" xfId="9" builtinId="28" customBuiltin="1"/>
    <cellStyle name="Normal" xfId="0" builtinId="0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colors>
    <mruColors>
      <color rgb="FF1E3245"/>
      <color rgb="FFCBBB9D"/>
      <color rgb="FF011A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22411</xdr:rowOff>
    </xdr:from>
    <xdr:to>
      <xdr:col>14</xdr:col>
      <xdr:colOff>16417</xdr:colOff>
      <xdr:row>9</xdr:row>
      <xdr:rowOff>145676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22411"/>
          <a:ext cx="9619857" cy="2465294"/>
        </a:xfrm>
        <a:prstGeom prst="rect">
          <a:avLst/>
        </a:prstGeom>
      </xdr:spPr>
    </xdr:pic>
    <xdr:clientData/>
  </xdr:twoCellAnchor>
  <xdr:twoCellAnchor>
    <xdr:from>
      <xdr:col>0</xdr:col>
      <xdr:colOff>750794</xdr:colOff>
      <xdr:row>4</xdr:row>
      <xdr:rowOff>392206</xdr:rowOff>
    </xdr:from>
    <xdr:to>
      <xdr:col>14</xdr:col>
      <xdr:colOff>0</xdr:colOff>
      <xdr:row>8</xdr:row>
      <xdr:rowOff>44824</xdr:rowOff>
    </xdr:to>
    <xdr:sp macro="" textlink="">
      <xdr:nvSpPr>
        <xdr:cNvPr id="7" name="ZoneTexte 6"/>
        <xdr:cNvSpPr txBox="1"/>
      </xdr:nvSpPr>
      <xdr:spPr>
        <a:xfrm>
          <a:off x="750794" y="1355912"/>
          <a:ext cx="9614647" cy="840441"/>
        </a:xfrm>
        <a:prstGeom prst="rect">
          <a:avLst/>
        </a:prstGeom>
        <a:solidFill>
          <a:srgbClr val="1E324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 i="0" u="none" strike="noStrike">
              <a:solidFill>
                <a:srgbClr val="FFFFFF"/>
              </a:solidFill>
              <a:effectLst/>
              <a:latin typeface="Corbel" pitchFamily="34" charset="0"/>
            </a:rPr>
            <a:t>Trame opérationnelle d'observation sociale SIAO </a:t>
          </a:r>
          <a:r>
            <a:rPr lang="fr-FR" sz="1800" b="1">
              <a:latin typeface="Corbel" pitchFamily="34" charset="0"/>
            </a:rPr>
            <a:t> </a:t>
          </a:r>
          <a:r>
            <a:rPr lang="fr-FR" sz="1800" b="1">
              <a:solidFill>
                <a:schemeClr val="bg1"/>
              </a:solidFill>
              <a:latin typeface="Corbel" pitchFamily="34" charset="0"/>
            </a:rPr>
            <a:t>2014</a:t>
          </a:r>
        </a:p>
        <a:p>
          <a:pPr algn="ctr"/>
          <a:r>
            <a:rPr lang="fr-FR" sz="16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Indicateurs d'observation sociale du public en demande</a:t>
          </a:r>
          <a:r>
            <a:rPr lang="fr-F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600" b="1">
            <a:solidFill>
              <a:schemeClr val="bg1"/>
            </a:solidFill>
            <a:latin typeface="Corbel" pitchFamily="34" charset="0"/>
          </a:endParaRPr>
        </a:p>
      </xdr:txBody>
    </xdr:sp>
    <xdr:clientData/>
  </xdr:twoCellAnchor>
  <xdr:twoCellAnchor editAs="oneCell">
    <xdr:from>
      <xdr:col>1</xdr:col>
      <xdr:colOff>145677</xdr:colOff>
      <xdr:row>1</xdr:row>
      <xdr:rowOff>134471</xdr:rowOff>
    </xdr:from>
    <xdr:to>
      <xdr:col>3</xdr:col>
      <xdr:colOff>348086</xdr:colOff>
      <xdr:row>4</xdr:row>
      <xdr:rowOff>100853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7" y="425824"/>
          <a:ext cx="2779762" cy="638735"/>
        </a:xfrm>
        <a:prstGeom prst="rect">
          <a:avLst/>
        </a:prstGeom>
      </xdr:spPr>
    </xdr:pic>
    <xdr:clientData/>
  </xdr:twoCellAnchor>
  <xdr:twoCellAnchor editAs="oneCell">
    <xdr:from>
      <xdr:col>8</xdr:col>
      <xdr:colOff>1685417</xdr:colOff>
      <xdr:row>143</xdr:row>
      <xdr:rowOff>61613</xdr:rowOff>
    </xdr:from>
    <xdr:to>
      <xdr:col>13</xdr:col>
      <xdr:colOff>266139</xdr:colOff>
      <xdr:row>146</xdr:row>
      <xdr:rowOff>127001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6292" y="28525488"/>
          <a:ext cx="2771722" cy="636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B1:R125"/>
  <sheetViews>
    <sheetView showGridLines="0" tabSelected="1" view="pageBreakPreview" topLeftCell="A81" zoomScale="60" zoomScaleNormal="85" workbookViewId="0">
      <selection activeCell="P81" sqref="P81"/>
    </sheetView>
  </sheetViews>
  <sheetFormatPr baseColWidth="10" defaultRowHeight="15" x14ac:dyDescent="0.25"/>
  <cols>
    <col min="2" max="2" width="38.7109375" customWidth="1"/>
    <col min="3" max="3" width="6.5703125" style="13" hidden="1" customWidth="1"/>
    <col min="4" max="4" width="9.7109375" customWidth="1"/>
    <col min="5" max="5" width="6.7109375" customWidth="1"/>
    <col min="6" max="6" width="9.7109375" customWidth="1"/>
    <col min="7" max="7" width="6.7109375" customWidth="1"/>
    <col min="8" max="8" width="2.85546875" customWidth="1"/>
    <col min="9" max="9" width="36.7109375" customWidth="1"/>
    <col min="10" max="10" width="6" style="13" hidden="1" customWidth="1"/>
    <col min="11" max="11" width="9.7109375" customWidth="1"/>
    <col min="12" max="12" width="6.7109375" customWidth="1"/>
    <col min="13" max="13" width="9.7109375" customWidth="1"/>
    <col min="14" max="14" width="6.7109375" customWidth="1"/>
  </cols>
  <sheetData>
    <row r="1" spans="2:18" ht="23.25" customHeight="1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18" ht="21" customHeight="1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8" ht="15.75" customHeight="1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8" s="1" customFormat="1" ht="15.75" customHeight="1" x14ac:dyDescent="0.2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2:18" ht="47.25" customHeight="1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8" ht="15.75" x14ac:dyDescent="0.25">
      <c r="B6" s="2"/>
      <c r="C6" s="2"/>
      <c r="D6" s="2"/>
      <c r="E6" s="2"/>
      <c r="F6" s="2"/>
    </row>
    <row r="7" spans="2:18" ht="15" customHeight="1" x14ac:dyDescent="0.25"/>
    <row r="12" spans="2:18" x14ac:dyDescent="0.25">
      <c r="B12" s="86" t="s">
        <v>159</v>
      </c>
      <c r="C12" s="22"/>
      <c r="D12" s="84" t="s">
        <v>8</v>
      </c>
      <c r="E12" s="85"/>
      <c r="F12" s="88" t="s">
        <v>9</v>
      </c>
      <c r="G12" s="89"/>
      <c r="I12" s="86" t="s">
        <v>78</v>
      </c>
      <c r="J12" s="22"/>
      <c r="K12" s="84" t="s">
        <v>8</v>
      </c>
      <c r="L12" s="85"/>
      <c r="M12" s="88" t="s">
        <v>9</v>
      </c>
      <c r="N12" s="89"/>
    </row>
    <row r="13" spans="2:18" x14ac:dyDescent="0.25">
      <c r="B13" s="87"/>
      <c r="C13" s="23"/>
      <c r="D13" s="24" t="s">
        <v>2</v>
      </c>
      <c r="E13" s="25" t="s">
        <v>3</v>
      </c>
      <c r="F13" s="24" t="s">
        <v>2</v>
      </c>
      <c r="G13" s="25" t="s">
        <v>3</v>
      </c>
      <c r="I13" s="87"/>
      <c r="J13" s="23"/>
      <c r="K13" s="24" t="s">
        <v>2</v>
      </c>
      <c r="L13" s="25" t="s">
        <v>3</v>
      </c>
      <c r="M13" s="24" t="s">
        <v>2</v>
      </c>
      <c r="N13" s="25" t="s">
        <v>3</v>
      </c>
    </row>
    <row r="14" spans="2:18" x14ac:dyDescent="0.25">
      <c r="B14" s="42" t="s">
        <v>10</v>
      </c>
      <c r="C14" s="43">
        <v>0</v>
      </c>
      <c r="D14" s="44">
        <v>1968</v>
      </c>
      <c r="E14" s="45">
        <f>IF(D16="","",(D14/$D$16))</f>
        <v>0.50191277735271611</v>
      </c>
      <c r="F14" s="44">
        <v>3480</v>
      </c>
      <c r="G14" s="45">
        <f>IF(F16="","",(F14/$F$16))</f>
        <v>0.46215139442231074</v>
      </c>
      <c r="I14" s="42" t="s">
        <v>73</v>
      </c>
      <c r="J14" s="43"/>
      <c r="K14" s="44"/>
      <c r="L14" s="51" t="str">
        <f>IF(K14="","",(K14/$D$16))</f>
        <v/>
      </c>
      <c r="M14" s="44"/>
      <c r="N14" s="45" t="str">
        <f>IF(M14="","",(M14/$F$16))</f>
        <v/>
      </c>
    </row>
    <row r="15" spans="2:18" x14ac:dyDescent="0.25">
      <c r="B15" s="3" t="s">
        <v>12</v>
      </c>
      <c r="C15" s="14">
        <v>1</v>
      </c>
      <c r="D15" s="8">
        <v>1953</v>
      </c>
      <c r="E15" s="5">
        <f>IF(D16="","",(D15/$D$16))</f>
        <v>0.49808722264728383</v>
      </c>
      <c r="F15" s="8">
        <v>4050</v>
      </c>
      <c r="G15" s="5">
        <f>IF(F16="","",(F15/$F$16))</f>
        <v>0.53784860557768921</v>
      </c>
      <c r="I15" s="3" t="s">
        <v>74</v>
      </c>
      <c r="J15" s="14"/>
      <c r="K15" s="8"/>
      <c r="L15" s="4" t="str">
        <f>IF(K15="","",(K15/$D$16))</f>
        <v/>
      </c>
      <c r="M15" s="8"/>
      <c r="N15" s="5" t="str">
        <f>IF(M15="","",(M15/$F$16))</f>
        <v/>
      </c>
    </row>
    <row r="16" spans="2:18" x14ac:dyDescent="0.25">
      <c r="B16" s="46" t="s">
        <v>13</v>
      </c>
      <c r="C16" s="47"/>
      <c r="D16" s="48">
        <f>SUM(D14:D15)</f>
        <v>3921</v>
      </c>
      <c r="E16" s="49">
        <f>SUM(E14:E15)</f>
        <v>1</v>
      </c>
      <c r="F16" s="48">
        <f>SUM(F14:F15)</f>
        <v>7530</v>
      </c>
      <c r="G16" s="49">
        <f>SUM(G14:G15)</f>
        <v>1</v>
      </c>
      <c r="I16" s="52" t="s">
        <v>16</v>
      </c>
      <c r="J16" s="53"/>
      <c r="K16" s="44"/>
      <c r="L16" s="45" t="str">
        <f>IF(K16="","",(K16/$D$16))</f>
        <v/>
      </c>
      <c r="M16" s="54"/>
      <c r="N16" s="45" t="str">
        <f>IF(M16="","",(M16/$F$16))</f>
        <v/>
      </c>
      <c r="O16" s="12"/>
      <c r="P16" s="12"/>
      <c r="Q16" s="12"/>
      <c r="R16" s="12"/>
    </row>
    <row r="17" spans="2:14" x14ac:dyDescent="0.25">
      <c r="B17" t="s">
        <v>160</v>
      </c>
      <c r="I17" s="60" t="s">
        <v>13</v>
      </c>
      <c r="J17" s="61"/>
      <c r="K17" s="62">
        <f>SUM(K14:K16)</f>
        <v>0</v>
      </c>
      <c r="L17" s="63">
        <f>SUM(L14:L16)</f>
        <v>0</v>
      </c>
      <c r="M17" s="62">
        <f>SUM(M14:M16)</f>
        <v>0</v>
      </c>
      <c r="N17" s="63">
        <f>SUM(N14:N16)</f>
        <v>0</v>
      </c>
    </row>
    <row r="18" spans="2:14" ht="15" customHeight="1" x14ac:dyDescent="0.25">
      <c r="B18" s="26" t="s">
        <v>14</v>
      </c>
      <c r="C18" s="22"/>
      <c r="D18" s="84" t="s">
        <v>8</v>
      </c>
      <c r="E18" s="85"/>
      <c r="F18" s="29" t="s">
        <v>9</v>
      </c>
      <c r="G18" s="30"/>
    </row>
    <row r="19" spans="2:14" x14ac:dyDescent="0.25">
      <c r="B19" s="23"/>
      <c r="C19" s="23"/>
      <c r="D19" s="24" t="s">
        <v>2</v>
      </c>
      <c r="E19" s="25" t="s">
        <v>3</v>
      </c>
      <c r="F19" s="24" t="s">
        <v>2</v>
      </c>
      <c r="G19" s="25" t="s">
        <v>3</v>
      </c>
      <c r="I19" s="26" t="s">
        <v>107</v>
      </c>
      <c r="J19" s="22"/>
      <c r="K19" s="27" t="s">
        <v>26</v>
      </c>
      <c r="L19" s="28"/>
    </row>
    <row r="20" spans="2:14" x14ac:dyDescent="0.25">
      <c r="B20" s="42" t="s">
        <v>17</v>
      </c>
      <c r="C20" s="14"/>
      <c r="D20" s="71"/>
      <c r="E20" s="72" t="str">
        <f>IF(D20="","",(D20/$D$16))</f>
        <v/>
      </c>
      <c r="F20" s="44">
        <v>1109</v>
      </c>
      <c r="G20" s="45">
        <f t="shared" ref="G20:G31" si="0">F20/$F$16</f>
        <v>0.14727755644090307</v>
      </c>
      <c r="I20" s="23"/>
      <c r="J20" s="23"/>
      <c r="K20" s="24" t="s">
        <v>2</v>
      </c>
      <c r="L20" s="25" t="s">
        <v>3</v>
      </c>
    </row>
    <row r="21" spans="2:14" x14ac:dyDescent="0.25">
      <c r="B21" s="3" t="s">
        <v>18</v>
      </c>
      <c r="C21" s="14"/>
      <c r="D21" s="71"/>
      <c r="E21" s="72" t="str">
        <f>IF(D21="","",(D21/$D$16))</f>
        <v/>
      </c>
      <c r="F21" s="8">
        <v>1771</v>
      </c>
      <c r="G21" s="5">
        <f t="shared" si="0"/>
        <v>0.2351925630810093</v>
      </c>
      <c r="I21" s="42" t="s">
        <v>54</v>
      </c>
      <c r="J21" s="43">
        <v>1</v>
      </c>
      <c r="K21" s="44">
        <v>120</v>
      </c>
      <c r="L21" s="51">
        <f t="shared" ref="L21:L26" si="1">IF(K21="","",(K21/$D$16))</f>
        <v>3.0604437643458302E-2</v>
      </c>
    </row>
    <row r="22" spans="2:14" x14ac:dyDescent="0.25">
      <c r="B22" s="42" t="s">
        <v>155</v>
      </c>
      <c r="C22" s="43"/>
      <c r="D22" s="44">
        <v>416</v>
      </c>
      <c r="E22" s="45">
        <f t="shared" ref="E22:E31" si="2">D22/$D$16</f>
        <v>0.10609538383065545</v>
      </c>
      <c r="F22" s="44">
        <v>727</v>
      </c>
      <c r="G22" s="45">
        <f t="shared" si="0"/>
        <v>9.6547144754316069E-2</v>
      </c>
      <c r="I22" s="3" t="s">
        <v>55</v>
      </c>
      <c r="J22" s="14">
        <v>5</v>
      </c>
      <c r="K22" s="8">
        <v>136</v>
      </c>
      <c r="L22" s="4">
        <f t="shared" si="1"/>
        <v>3.4685029329252742E-2</v>
      </c>
    </row>
    <row r="23" spans="2:14" x14ac:dyDescent="0.25">
      <c r="B23" s="3" t="s">
        <v>147</v>
      </c>
      <c r="C23" s="14"/>
      <c r="D23" s="8">
        <v>564</v>
      </c>
      <c r="E23" s="5">
        <f t="shared" si="2"/>
        <v>0.14384085692425402</v>
      </c>
      <c r="F23" s="8">
        <v>682</v>
      </c>
      <c r="G23" s="5">
        <f t="shared" si="0"/>
        <v>9.0571049136786194E-2</v>
      </c>
      <c r="I23" s="42" t="s">
        <v>56</v>
      </c>
      <c r="J23" s="43">
        <v>3</v>
      </c>
      <c r="K23" s="44">
        <v>19</v>
      </c>
      <c r="L23" s="51">
        <f t="shared" si="1"/>
        <v>4.8457026268808974E-3</v>
      </c>
    </row>
    <row r="24" spans="2:14" x14ac:dyDescent="0.25">
      <c r="B24" s="42" t="s">
        <v>148</v>
      </c>
      <c r="C24" s="43"/>
      <c r="D24" s="44">
        <v>634</v>
      </c>
      <c r="E24" s="45">
        <f t="shared" si="2"/>
        <v>0.16169344554960469</v>
      </c>
      <c r="F24" s="44">
        <v>771</v>
      </c>
      <c r="G24" s="45">
        <f t="shared" si="0"/>
        <v>0.10239043824701195</v>
      </c>
      <c r="I24" s="3" t="s">
        <v>57</v>
      </c>
      <c r="J24" s="14">
        <v>4</v>
      </c>
      <c r="K24" s="8">
        <v>8</v>
      </c>
      <c r="L24" s="4">
        <f t="shared" si="1"/>
        <v>2.04029584289722E-3</v>
      </c>
    </row>
    <row r="25" spans="2:14" x14ac:dyDescent="0.25">
      <c r="B25" s="3" t="s">
        <v>149</v>
      </c>
      <c r="C25" s="14"/>
      <c r="D25" s="8">
        <v>603</v>
      </c>
      <c r="E25" s="5">
        <f t="shared" si="2"/>
        <v>0.15378729915837797</v>
      </c>
      <c r="F25" s="8">
        <v>657</v>
      </c>
      <c r="G25" s="5">
        <f t="shared" si="0"/>
        <v>8.725099601593625E-2</v>
      </c>
      <c r="I25" s="42" t="s">
        <v>58</v>
      </c>
      <c r="J25" s="43"/>
      <c r="K25" s="44"/>
      <c r="L25" s="51" t="str">
        <f t="shared" si="1"/>
        <v/>
      </c>
    </row>
    <row r="26" spans="2:14" ht="15" customHeight="1" x14ac:dyDescent="0.25">
      <c r="B26" s="42" t="s">
        <v>150</v>
      </c>
      <c r="C26" s="43"/>
      <c r="D26" s="44">
        <v>522</v>
      </c>
      <c r="E26" s="45">
        <f t="shared" si="2"/>
        <v>0.13312930374904361</v>
      </c>
      <c r="F26" s="44">
        <v>561</v>
      </c>
      <c r="G26" s="45">
        <f t="shared" si="0"/>
        <v>7.4501992031872508E-2</v>
      </c>
      <c r="I26" s="3" t="s">
        <v>60</v>
      </c>
      <c r="J26" s="14">
        <v>2</v>
      </c>
      <c r="K26" s="8">
        <v>9</v>
      </c>
      <c r="L26" s="4">
        <f t="shared" si="1"/>
        <v>2.2953328232593728E-3</v>
      </c>
    </row>
    <row r="27" spans="2:14" ht="15" customHeight="1" x14ac:dyDescent="0.25">
      <c r="B27" s="3" t="s">
        <v>151</v>
      </c>
      <c r="C27" s="14"/>
      <c r="D27" s="8">
        <v>408</v>
      </c>
      <c r="E27" s="5">
        <f t="shared" si="2"/>
        <v>0.10405508798775823</v>
      </c>
      <c r="F27" s="8">
        <v>448</v>
      </c>
      <c r="G27" s="5">
        <f t="shared" si="0"/>
        <v>5.949535192563081E-2</v>
      </c>
      <c r="I27" s="7" t="s">
        <v>88</v>
      </c>
    </row>
    <row r="28" spans="2:14" x14ac:dyDescent="0.25">
      <c r="B28" s="42" t="s">
        <v>152</v>
      </c>
      <c r="C28" s="43"/>
      <c r="D28" s="44">
        <v>327</v>
      </c>
      <c r="E28" s="45">
        <f t="shared" si="2"/>
        <v>8.339709257842387E-2</v>
      </c>
      <c r="F28" s="44">
        <v>341</v>
      </c>
      <c r="G28" s="45">
        <f t="shared" si="0"/>
        <v>4.5285524568393097E-2</v>
      </c>
    </row>
    <row r="29" spans="2:14" ht="30" x14ac:dyDescent="0.25">
      <c r="B29" s="3" t="s">
        <v>154</v>
      </c>
      <c r="C29" s="14"/>
      <c r="D29" s="8">
        <v>250</v>
      </c>
      <c r="E29" s="5">
        <f t="shared" si="2"/>
        <v>6.3759245090538125E-2</v>
      </c>
      <c r="F29" s="8">
        <v>259</v>
      </c>
      <c r="G29" s="5">
        <f t="shared" si="0"/>
        <v>3.4395750332005315E-2</v>
      </c>
      <c r="I29" s="31" t="s">
        <v>108</v>
      </c>
      <c r="J29" s="32"/>
      <c r="K29" s="33" t="s">
        <v>26</v>
      </c>
      <c r="L29" s="34"/>
    </row>
    <row r="30" spans="2:14" x14ac:dyDescent="0.25">
      <c r="B30" s="42" t="s">
        <v>153</v>
      </c>
      <c r="C30" s="43"/>
      <c r="D30" s="44">
        <v>125</v>
      </c>
      <c r="E30" s="45">
        <f t="shared" si="2"/>
        <v>3.1879622545269062E-2</v>
      </c>
      <c r="F30" s="44">
        <v>136</v>
      </c>
      <c r="G30" s="45">
        <f t="shared" si="0"/>
        <v>1.8061088977423638E-2</v>
      </c>
      <c r="I30" s="35"/>
      <c r="J30" s="35"/>
      <c r="K30" s="24" t="s">
        <v>2</v>
      </c>
      <c r="L30" s="25" t="s">
        <v>3</v>
      </c>
    </row>
    <row r="31" spans="2:14" x14ac:dyDescent="0.25">
      <c r="B31" s="3" t="s">
        <v>64</v>
      </c>
      <c r="C31" s="14"/>
      <c r="D31" s="8">
        <v>72</v>
      </c>
      <c r="E31" s="5">
        <f t="shared" si="2"/>
        <v>1.8362662586074982E-2</v>
      </c>
      <c r="F31" s="8">
        <v>68</v>
      </c>
      <c r="G31" s="5">
        <f t="shared" si="0"/>
        <v>9.030544488711819E-3</v>
      </c>
      <c r="I31" s="42" t="s">
        <v>52</v>
      </c>
      <c r="J31" s="43"/>
      <c r="K31" s="44"/>
      <c r="L31" s="51" t="str">
        <f>IF(K31="","",(K31/$D$16))</f>
        <v/>
      </c>
    </row>
    <row r="32" spans="2:14" x14ac:dyDescent="0.25">
      <c r="B32" s="46" t="s">
        <v>13</v>
      </c>
      <c r="C32" s="47"/>
      <c r="D32" s="48">
        <f>SUM(D20:D31)</f>
        <v>3921</v>
      </c>
      <c r="E32" s="49">
        <f>SUM(E20:E31)</f>
        <v>1</v>
      </c>
      <c r="F32" s="48">
        <f>SUM(F20:F31)</f>
        <v>7530</v>
      </c>
      <c r="G32" s="49">
        <f>SUM(G20:G31)</f>
        <v>0.99999999999999989</v>
      </c>
      <c r="I32" s="3" t="s">
        <v>53</v>
      </c>
      <c r="J32" s="14">
        <v>0</v>
      </c>
      <c r="K32" s="8"/>
      <c r="L32" s="4" t="str">
        <f>IF(K32="","",(K32/$D$16))</f>
        <v/>
      </c>
    </row>
    <row r="33" spans="2:14" x14ac:dyDescent="0.25">
      <c r="B33" s="3" t="s">
        <v>6</v>
      </c>
      <c r="C33" s="14"/>
      <c r="D33" s="9">
        <v>38.700000000000003</v>
      </c>
      <c r="F33" s="9">
        <v>25</v>
      </c>
    </row>
    <row r="34" spans="2:14" ht="15" customHeight="1" x14ac:dyDescent="0.25">
      <c r="B34" s="42" t="s">
        <v>7</v>
      </c>
      <c r="C34" s="43"/>
      <c r="D34" s="50">
        <v>37</v>
      </c>
      <c r="F34" s="50">
        <v>26</v>
      </c>
      <c r="I34" s="26" t="s">
        <v>79</v>
      </c>
      <c r="J34" s="22"/>
      <c r="K34" s="27" t="s">
        <v>26</v>
      </c>
      <c r="L34" s="28"/>
      <c r="M34" s="29" t="s">
        <v>9</v>
      </c>
      <c r="N34" s="30"/>
    </row>
    <row r="35" spans="2:14" x14ac:dyDescent="0.25">
      <c r="I35" s="23"/>
      <c r="J35" s="23"/>
      <c r="K35" s="24" t="s">
        <v>2</v>
      </c>
      <c r="L35" s="25" t="s">
        <v>3</v>
      </c>
      <c r="M35" s="24" t="s">
        <v>2</v>
      </c>
      <c r="N35" s="25" t="s">
        <v>3</v>
      </c>
    </row>
    <row r="36" spans="2:14" x14ac:dyDescent="0.25">
      <c r="B36" s="26" t="s">
        <v>75</v>
      </c>
      <c r="C36" s="22"/>
      <c r="D36" s="84" t="s">
        <v>8</v>
      </c>
      <c r="E36" s="85"/>
      <c r="F36" s="29" t="s">
        <v>9</v>
      </c>
      <c r="G36" s="30"/>
      <c r="I36" s="42" t="s">
        <v>111</v>
      </c>
      <c r="J36" s="43"/>
      <c r="K36" s="44">
        <v>1280</v>
      </c>
      <c r="L36" s="45">
        <f t="shared" ref="L36:L46" si="3">IF(K36="","",(K36/$D$16))</f>
        <v>0.32644733486355521</v>
      </c>
      <c r="M36" s="44">
        <v>2655</v>
      </c>
      <c r="N36" s="45">
        <f t="shared" ref="N36:N46" si="4">IF(M36="","",(M36/$F$16))</f>
        <v>0.35258964143426297</v>
      </c>
    </row>
    <row r="37" spans="2:14" ht="15" customHeight="1" x14ac:dyDescent="0.25">
      <c r="B37" s="23"/>
      <c r="C37" s="23"/>
      <c r="D37" s="24" t="s">
        <v>2</v>
      </c>
      <c r="E37" s="25" t="s">
        <v>3</v>
      </c>
      <c r="F37" s="24" t="s">
        <v>2</v>
      </c>
      <c r="G37" s="25" t="s">
        <v>3</v>
      </c>
      <c r="I37" s="3" t="s">
        <v>115</v>
      </c>
      <c r="J37" s="14"/>
      <c r="K37" s="8">
        <v>46</v>
      </c>
      <c r="L37" s="5">
        <f t="shared" si="3"/>
        <v>1.1731701096659015E-2</v>
      </c>
      <c r="M37" s="8">
        <v>54</v>
      </c>
      <c r="N37" s="5">
        <f t="shared" si="4"/>
        <v>7.1713147410358566E-3</v>
      </c>
    </row>
    <row r="38" spans="2:14" x14ac:dyDescent="0.25">
      <c r="B38" s="42" t="s">
        <v>24</v>
      </c>
      <c r="C38" s="43">
        <v>1</v>
      </c>
      <c r="D38" s="44">
        <v>1378</v>
      </c>
      <c r="E38" s="51">
        <f t="shared" ref="E38:E46" si="5">IF(D38="","",(D38/$D$16))</f>
        <v>0.35144095893904614</v>
      </c>
      <c r="F38" s="44">
        <v>1378</v>
      </c>
      <c r="G38" s="45">
        <f t="shared" ref="G38:G46" si="6">IF(F38="","",(F38/$F$16))</f>
        <v>0.18300132802124833</v>
      </c>
      <c r="I38" s="42" t="s">
        <v>110</v>
      </c>
      <c r="J38" s="43"/>
      <c r="K38" s="44">
        <v>239</v>
      </c>
      <c r="L38" s="45">
        <f t="shared" si="3"/>
        <v>6.0953838306554452E-2</v>
      </c>
      <c r="M38" s="44">
        <v>402</v>
      </c>
      <c r="N38" s="45">
        <f t="shared" si="4"/>
        <v>5.3386454183266929E-2</v>
      </c>
    </row>
    <row r="39" spans="2:14" ht="15" customHeight="1" x14ac:dyDescent="0.25">
      <c r="B39" s="3" t="s">
        <v>25</v>
      </c>
      <c r="C39" s="14">
        <v>2</v>
      </c>
      <c r="D39" s="8">
        <v>667</v>
      </c>
      <c r="E39" s="4">
        <f t="shared" si="5"/>
        <v>0.17010966590155571</v>
      </c>
      <c r="F39" s="8">
        <v>667</v>
      </c>
      <c r="G39" s="5">
        <f t="shared" si="6"/>
        <v>8.8579017264276222E-2</v>
      </c>
      <c r="I39" s="3" t="s">
        <v>114</v>
      </c>
      <c r="J39" s="14"/>
      <c r="K39" s="8">
        <v>2939</v>
      </c>
      <c r="L39" s="5">
        <f t="shared" si="3"/>
        <v>0.74955368528436628</v>
      </c>
      <c r="M39" s="8">
        <v>6943</v>
      </c>
      <c r="N39" s="5">
        <f t="shared" si="4"/>
        <v>0.92204515272244358</v>
      </c>
    </row>
    <row r="40" spans="2:14" x14ac:dyDescent="0.25">
      <c r="B40" s="42" t="s">
        <v>27</v>
      </c>
      <c r="C40" s="43">
        <v>4</v>
      </c>
      <c r="D40" s="44">
        <v>1286</v>
      </c>
      <c r="E40" s="51">
        <f t="shared" si="5"/>
        <v>0.32797755674572815</v>
      </c>
      <c r="F40" s="44">
        <v>3343</v>
      </c>
      <c r="G40" s="45">
        <f t="shared" si="6"/>
        <v>0.44395750332005313</v>
      </c>
      <c r="I40" s="42" t="s">
        <v>1</v>
      </c>
      <c r="J40" s="43"/>
      <c r="K40" s="44">
        <v>1709</v>
      </c>
      <c r="L40" s="45">
        <f t="shared" si="3"/>
        <v>0.43585819943891863</v>
      </c>
      <c r="M40" s="44">
        <v>3421</v>
      </c>
      <c r="N40" s="45">
        <f t="shared" si="4"/>
        <v>0.45431606905710492</v>
      </c>
    </row>
    <row r="41" spans="2:14" x14ac:dyDescent="0.25">
      <c r="B41" s="3" t="s">
        <v>28</v>
      </c>
      <c r="C41" s="14">
        <v>5</v>
      </c>
      <c r="D41" s="8">
        <v>57</v>
      </c>
      <c r="E41" s="4">
        <f t="shared" si="5"/>
        <v>1.4537107880642693E-2</v>
      </c>
      <c r="F41" s="8">
        <v>128</v>
      </c>
      <c r="G41" s="5">
        <f t="shared" si="6"/>
        <v>1.699867197875166E-2</v>
      </c>
      <c r="I41" s="3" t="s">
        <v>0</v>
      </c>
      <c r="J41" s="14"/>
      <c r="K41" s="8">
        <v>239</v>
      </c>
      <c r="L41" s="5">
        <f t="shared" si="3"/>
        <v>6.0953838306554452E-2</v>
      </c>
      <c r="M41" s="8">
        <v>376</v>
      </c>
      <c r="N41" s="5">
        <f t="shared" si="4"/>
        <v>4.9933598937583E-2</v>
      </c>
    </row>
    <row r="42" spans="2:14" x14ac:dyDescent="0.25">
      <c r="B42" s="42" t="s">
        <v>30</v>
      </c>
      <c r="C42" s="43">
        <v>7</v>
      </c>
      <c r="D42" s="44">
        <v>76</v>
      </c>
      <c r="E42" s="51">
        <f t="shared" si="5"/>
        <v>1.9382810507523589E-2</v>
      </c>
      <c r="F42" s="44">
        <v>152</v>
      </c>
      <c r="G42" s="45">
        <f t="shared" si="6"/>
        <v>2.0185922974767595E-2</v>
      </c>
      <c r="I42" s="42" t="s">
        <v>112</v>
      </c>
      <c r="J42" s="43"/>
      <c r="K42" s="44"/>
      <c r="L42" s="45" t="str">
        <f t="shared" si="3"/>
        <v/>
      </c>
      <c r="M42" s="44"/>
      <c r="N42" s="45" t="str">
        <f t="shared" si="4"/>
        <v/>
      </c>
    </row>
    <row r="43" spans="2:14" x14ac:dyDescent="0.25">
      <c r="B43" s="3" t="s">
        <v>32</v>
      </c>
      <c r="C43" s="14">
        <v>3</v>
      </c>
      <c r="D43" s="8">
        <v>451</v>
      </c>
      <c r="E43" s="4">
        <f t="shared" si="5"/>
        <v>0.11502167814333078</v>
      </c>
      <c r="F43" s="8">
        <v>1840</v>
      </c>
      <c r="G43" s="5">
        <f t="shared" si="6"/>
        <v>0.24435590969455512</v>
      </c>
      <c r="I43" s="3" t="s">
        <v>113</v>
      </c>
      <c r="J43" s="14"/>
      <c r="K43" s="8">
        <v>991</v>
      </c>
      <c r="L43" s="5">
        <f t="shared" si="3"/>
        <v>0.25274164753889317</v>
      </c>
      <c r="M43" s="8">
        <v>3146</v>
      </c>
      <c r="N43" s="5">
        <f t="shared" si="4"/>
        <v>0.41779548472775563</v>
      </c>
    </row>
    <row r="44" spans="2:14" x14ac:dyDescent="0.25">
      <c r="B44" s="42" t="s">
        <v>34</v>
      </c>
      <c r="C44" s="43">
        <v>8</v>
      </c>
      <c r="D44" s="44"/>
      <c r="E44" s="51" t="str">
        <f t="shared" si="5"/>
        <v/>
      </c>
      <c r="F44" s="44"/>
      <c r="G44" s="45" t="str">
        <f t="shared" si="6"/>
        <v/>
      </c>
      <c r="I44" s="42" t="s">
        <v>15</v>
      </c>
      <c r="J44" s="43"/>
      <c r="K44" s="44"/>
      <c r="L44" s="45" t="str">
        <f t="shared" si="3"/>
        <v/>
      </c>
      <c r="M44" s="44"/>
      <c r="N44" s="45" t="str">
        <f t="shared" si="4"/>
        <v/>
      </c>
    </row>
    <row r="45" spans="2:14" ht="15" customHeight="1" x14ac:dyDescent="0.25">
      <c r="B45" s="55" t="s">
        <v>36</v>
      </c>
      <c r="C45" s="56">
        <v>6</v>
      </c>
      <c r="D45" s="57">
        <v>6</v>
      </c>
      <c r="E45" s="58">
        <f t="shared" si="5"/>
        <v>1.530221882172915E-3</v>
      </c>
      <c r="F45" s="57">
        <v>22</v>
      </c>
      <c r="G45" s="59">
        <f t="shared" si="6"/>
        <v>2.9216467463479417E-3</v>
      </c>
      <c r="I45" s="3" t="s">
        <v>11</v>
      </c>
      <c r="J45" s="14"/>
      <c r="K45" s="8">
        <v>512</v>
      </c>
      <c r="L45" s="5">
        <f t="shared" si="3"/>
        <v>0.13057893394542208</v>
      </c>
      <c r="M45" s="8">
        <v>790</v>
      </c>
      <c r="N45" s="4">
        <f t="shared" si="4"/>
        <v>0.10491367861885791</v>
      </c>
    </row>
    <row r="46" spans="2:14" x14ac:dyDescent="0.25">
      <c r="B46" s="42" t="s">
        <v>37</v>
      </c>
      <c r="C46" s="43">
        <v>9</v>
      </c>
      <c r="D46" s="44"/>
      <c r="E46" s="51" t="str">
        <f t="shared" si="5"/>
        <v/>
      </c>
      <c r="F46" s="44"/>
      <c r="G46" s="45" t="str">
        <f t="shared" si="6"/>
        <v/>
      </c>
      <c r="I46" s="52" t="s">
        <v>16</v>
      </c>
      <c r="J46" s="53"/>
      <c r="K46" s="44"/>
      <c r="L46" s="51" t="str">
        <f t="shared" si="3"/>
        <v/>
      </c>
      <c r="M46" s="44"/>
      <c r="N46" s="45" t="str">
        <f t="shared" si="4"/>
        <v/>
      </c>
    </row>
    <row r="47" spans="2:14" ht="15" customHeight="1" x14ac:dyDescent="0.25">
      <c r="B47" s="60" t="s">
        <v>13</v>
      </c>
      <c r="C47" s="61"/>
      <c r="D47" s="62">
        <f>SUM(D38:D45)</f>
        <v>3921</v>
      </c>
      <c r="E47" s="63">
        <f>SUM(E38:E45)</f>
        <v>0.99999999999999989</v>
      </c>
      <c r="F47" s="62">
        <f>SUM(F38:F45)</f>
        <v>7530</v>
      </c>
      <c r="G47" s="63">
        <f>SUM(G38:G45)</f>
        <v>1</v>
      </c>
      <c r="I47" s="7" t="s">
        <v>109</v>
      </c>
    </row>
    <row r="48" spans="2:14" x14ac:dyDescent="0.25">
      <c r="B48" s="42" t="s">
        <v>40</v>
      </c>
      <c r="C48" s="43"/>
      <c r="D48" s="44"/>
      <c r="E48" s="51" t="str">
        <f>IF(D46="","",D48/D$47)</f>
        <v/>
      </c>
    </row>
    <row r="49" spans="2:12" x14ac:dyDescent="0.25">
      <c r="E49" s="12"/>
      <c r="F49" s="12"/>
      <c r="I49" s="31" t="s">
        <v>80</v>
      </c>
      <c r="J49" s="22"/>
      <c r="K49" s="27" t="s">
        <v>26</v>
      </c>
      <c r="L49" s="28"/>
    </row>
    <row r="50" spans="2:12" ht="30" x14ac:dyDescent="0.25">
      <c r="B50" s="31" t="s">
        <v>76</v>
      </c>
      <c r="C50" s="32"/>
      <c r="D50" s="33" t="s">
        <v>26</v>
      </c>
      <c r="E50" s="34"/>
      <c r="F50" s="36"/>
      <c r="G50" s="36"/>
      <c r="I50" s="35"/>
      <c r="J50" s="23"/>
      <c r="K50" s="24" t="s">
        <v>2</v>
      </c>
      <c r="L50" s="25" t="s">
        <v>3</v>
      </c>
    </row>
    <row r="51" spans="2:12" x14ac:dyDescent="0.25">
      <c r="B51" s="35"/>
      <c r="C51" s="35"/>
      <c r="D51" s="24" t="s">
        <v>2</v>
      </c>
      <c r="E51" s="25" t="s">
        <v>3</v>
      </c>
      <c r="F51" s="37"/>
      <c r="G51" s="38"/>
      <c r="I51" s="66">
        <v>0</v>
      </c>
      <c r="J51" s="67"/>
      <c r="K51" s="44">
        <v>512</v>
      </c>
      <c r="L51" s="45">
        <f t="shared" ref="L51:L58" si="7">IF(K51="","",(K51/$D$16))</f>
        <v>0.13057893394542208</v>
      </c>
    </row>
    <row r="52" spans="2:12" x14ac:dyDescent="0.25">
      <c r="B52" s="42" t="s">
        <v>42</v>
      </c>
      <c r="C52" s="43">
        <v>1</v>
      </c>
      <c r="D52" s="44">
        <v>968</v>
      </c>
      <c r="E52" s="45">
        <f t="shared" ref="E52:E58" si="8">IF(D52="","",(D52/$D$16))</f>
        <v>0.24687579699056364</v>
      </c>
      <c r="F52" s="39"/>
      <c r="G52" s="40"/>
      <c r="I52" s="55" t="s">
        <v>97</v>
      </c>
      <c r="J52" s="82"/>
      <c r="K52" s="57">
        <v>97</v>
      </c>
      <c r="L52" s="59">
        <f t="shared" si="7"/>
        <v>2.4738587095128793E-2</v>
      </c>
    </row>
    <row r="53" spans="2:12" ht="15" customHeight="1" x14ac:dyDescent="0.25">
      <c r="B53" s="3" t="s">
        <v>43</v>
      </c>
      <c r="C53" s="14">
        <v>2</v>
      </c>
      <c r="D53" s="8">
        <v>513</v>
      </c>
      <c r="E53" s="5">
        <f t="shared" si="8"/>
        <v>0.13083397092578425</v>
      </c>
      <c r="F53" s="39"/>
      <c r="G53" s="40"/>
      <c r="I53" s="42" t="s">
        <v>98</v>
      </c>
      <c r="J53" s="67"/>
      <c r="K53" s="44">
        <v>973</v>
      </c>
      <c r="L53" s="45">
        <f t="shared" si="7"/>
        <v>0.24815098189237439</v>
      </c>
    </row>
    <row r="54" spans="2:12" x14ac:dyDescent="0.25">
      <c r="B54" s="42" t="s">
        <v>44</v>
      </c>
      <c r="C54" s="43">
        <v>3</v>
      </c>
      <c r="D54" s="44">
        <v>219</v>
      </c>
      <c r="E54" s="45">
        <f t="shared" si="8"/>
        <v>5.5853098699311397E-2</v>
      </c>
      <c r="F54" s="39"/>
      <c r="G54" s="40"/>
      <c r="I54" s="55" t="s">
        <v>99</v>
      </c>
      <c r="J54" s="82"/>
      <c r="K54" s="57">
        <v>875</v>
      </c>
      <c r="L54" s="59">
        <f t="shared" si="7"/>
        <v>0.22315735781688345</v>
      </c>
    </row>
    <row r="55" spans="2:12" x14ac:dyDescent="0.25">
      <c r="B55" s="3" t="s">
        <v>45</v>
      </c>
      <c r="C55" s="14">
        <v>4</v>
      </c>
      <c r="D55" s="8">
        <v>77</v>
      </c>
      <c r="E55" s="5">
        <f t="shared" si="8"/>
        <v>1.9637847487885742E-2</v>
      </c>
      <c r="F55" s="39"/>
      <c r="G55" s="40"/>
      <c r="I55" s="42" t="s">
        <v>100</v>
      </c>
      <c r="J55" s="67"/>
      <c r="K55" s="44">
        <v>591</v>
      </c>
      <c r="L55" s="45">
        <f t="shared" si="7"/>
        <v>0.15072685539403213</v>
      </c>
    </row>
    <row r="56" spans="2:12" x14ac:dyDescent="0.25">
      <c r="B56" s="42" t="s">
        <v>46</v>
      </c>
      <c r="C56" s="43">
        <v>5</v>
      </c>
      <c r="D56" s="44">
        <v>16</v>
      </c>
      <c r="E56" s="45">
        <f t="shared" si="8"/>
        <v>4.0805916857944401E-3</v>
      </c>
      <c r="F56" s="39"/>
      <c r="G56" s="40"/>
      <c r="I56" s="81" t="s">
        <v>101</v>
      </c>
      <c r="J56" s="82"/>
      <c r="K56" s="57">
        <v>443</v>
      </c>
      <c r="L56" s="59">
        <f t="shared" si="7"/>
        <v>0.11298138230043356</v>
      </c>
    </row>
    <row r="57" spans="2:12" x14ac:dyDescent="0.25">
      <c r="B57" s="3" t="s">
        <v>47</v>
      </c>
      <c r="C57" s="14">
        <v>6</v>
      </c>
      <c r="D57" s="8">
        <v>4</v>
      </c>
      <c r="E57" s="5">
        <f t="shared" si="8"/>
        <v>1.02014792144861E-3</v>
      </c>
      <c r="F57" s="39"/>
      <c r="G57" s="40"/>
      <c r="I57" s="68" t="s">
        <v>102</v>
      </c>
      <c r="J57" s="67"/>
      <c r="K57" s="44">
        <v>422</v>
      </c>
      <c r="L57" s="45">
        <f t="shared" si="7"/>
        <v>0.10762560571282836</v>
      </c>
    </row>
    <row r="58" spans="2:12" x14ac:dyDescent="0.25">
      <c r="B58" s="42" t="s">
        <v>49</v>
      </c>
      <c r="C58" s="43">
        <v>7</v>
      </c>
      <c r="D58" s="44">
        <v>1</v>
      </c>
      <c r="E58" s="45">
        <f t="shared" si="8"/>
        <v>2.550369803621525E-4</v>
      </c>
      <c r="F58" s="64" t="s">
        <v>13</v>
      </c>
      <c r="G58" s="65"/>
      <c r="I58" s="81" t="s">
        <v>16</v>
      </c>
      <c r="J58" s="82"/>
      <c r="K58" s="57">
        <v>8</v>
      </c>
      <c r="L58" s="59">
        <f t="shared" si="7"/>
        <v>2.04029584289722E-3</v>
      </c>
    </row>
    <row r="59" spans="2:12" x14ac:dyDescent="0.25">
      <c r="B59" s="60" t="s">
        <v>13</v>
      </c>
      <c r="C59" s="61"/>
      <c r="D59" s="62">
        <f>SUM(D52:D58)</f>
        <v>1798</v>
      </c>
      <c r="E59" s="63">
        <f>SUM(E52:E58)</f>
        <v>0.45855649069115023</v>
      </c>
      <c r="F59" s="79">
        <f>SUM(F52:F58)</f>
        <v>0</v>
      </c>
      <c r="G59" s="80">
        <f>SUM(G52:G58)</f>
        <v>0</v>
      </c>
      <c r="I59" s="46" t="s">
        <v>13</v>
      </c>
      <c r="J59" s="47"/>
      <c r="K59" s="48">
        <f>SUM(K51:K58)</f>
        <v>3921</v>
      </c>
      <c r="L59" s="49">
        <f>SUM(L51:L58)</f>
        <v>1</v>
      </c>
    </row>
    <row r="60" spans="2:12" x14ac:dyDescent="0.25">
      <c r="I60" s="55" t="s">
        <v>22</v>
      </c>
      <c r="J60" s="14"/>
      <c r="K60" s="10">
        <v>795</v>
      </c>
    </row>
    <row r="61" spans="2:12" x14ac:dyDescent="0.25">
      <c r="B61" s="26" t="s">
        <v>77</v>
      </c>
      <c r="C61" s="22"/>
      <c r="D61" s="84" t="s">
        <v>8</v>
      </c>
      <c r="E61" s="85"/>
      <c r="F61" s="29" t="s">
        <v>9</v>
      </c>
      <c r="G61" s="30"/>
      <c r="I61" s="42" t="s">
        <v>23</v>
      </c>
      <c r="J61" s="43"/>
      <c r="K61" s="69">
        <v>740</v>
      </c>
    </row>
    <row r="62" spans="2:12" x14ac:dyDescent="0.25">
      <c r="B62" s="23"/>
      <c r="C62" s="23"/>
      <c r="D62" s="24" t="s">
        <v>2</v>
      </c>
      <c r="E62" s="25" t="s">
        <v>3</v>
      </c>
      <c r="F62" s="24" t="s">
        <v>2</v>
      </c>
      <c r="G62" s="25" t="s">
        <v>3</v>
      </c>
    </row>
    <row r="63" spans="2:12" x14ac:dyDescent="0.25">
      <c r="B63" s="42" t="s">
        <v>19</v>
      </c>
      <c r="C63" s="43">
        <v>1</v>
      </c>
      <c r="D63" s="44">
        <v>1089</v>
      </c>
      <c r="E63" s="51">
        <f>IF(D63="","",(D63/$D$16))</f>
        <v>0.2777352716143841</v>
      </c>
      <c r="F63" s="44">
        <v>1769</v>
      </c>
      <c r="G63" s="45">
        <f>IF(F63="","",(F63/$F$16))</f>
        <v>0.23492695883134129</v>
      </c>
      <c r="I63" s="26" t="s">
        <v>81</v>
      </c>
      <c r="J63" s="22"/>
      <c r="K63" s="27" t="s">
        <v>26</v>
      </c>
      <c r="L63" s="28"/>
    </row>
    <row r="64" spans="2:12" x14ac:dyDescent="0.25">
      <c r="B64" s="3" t="s">
        <v>20</v>
      </c>
      <c r="C64" s="14">
        <v>2</v>
      </c>
      <c r="D64" s="8">
        <v>154</v>
      </c>
      <c r="E64" s="4">
        <f>IF(D64="","",(D64/$D$16))</f>
        <v>3.9275694975771484E-2</v>
      </c>
      <c r="F64" s="8">
        <v>332</v>
      </c>
      <c r="G64" s="5">
        <f>IF(F64="","",(F64/$F$16))</f>
        <v>4.4090305444887117E-2</v>
      </c>
      <c r="I64" s="23"/>
      <c r="J64" s="23"/>
      <c r="K64" s="24" t="s">
        <v>2</v>
      </c>
      <c r="L64" s="25" t="s">
        <v>3</v>
      </c>
    </row>
    <row r="65" spans="2:12" x14ac:dyDescent="0.25">
      <c r="B65" s="42" t="s">
        <v>21</v>
      </c>
      <c r="C65" s="43">
        <v>3</v>
      </c>
      <c r="D65" s="44">
        <v>1580</v>
      </c>
      <c r="E65" s="51">
        <f>IF(D65="","",(D65/$D$16))</f>
        <v>0.40295842897220097</v>
      </c>
      <c r="F65" s="44">
        <v>3342</v>
      </c>
      <c r="G65" s="45">
        <f>IF(F65="","",(F65/$F$16))</f>
        <v>0.44382470119521911</v>
      </c>
      <c r="I65" s="42" t="s">
        <v>69</v>
      </c>
      <c r="J65" s="43">
        <v>0</v>
      </c>
      <c r="K65" s="44">
        <v>464</v>
      </c>
      <c r="L65" s="51">
        <f>IF(K65="","",(K65/$D$16))</f>
        <v>0.11833715888803877</v>
      </c>
    </row>
    <row r="66" spans="2:12" x14ac:dyDescent="0.25">
      <c r="B66" s="6" t="s">
        <v>16</v>
      </c>
      <c r="C66" s="16">
        <v>5</v>
      </c>
      <c r="D66" s="8">
        <v>1098</v>
      </c>
      <c r="E66" s="5">
        <f>IF(D66="","",(D66/$D$16))</f>
        <v>0.28003060443764344</v>
      </c>
      <c r="F66" s="11">
        <v>2087</v>
      </c>
      <c r="G66" s="5">
        <f>IF(F66="","",(F66/$F$16))</f>
        <v>0.27715803452855248</v>
      </c>
      <c r="I66" s="3" t="s">
        <v>70</v>
      </c>
      <c r="J66" s="14">
        <v>1</v>
      </c>
      <c r="K66" s="8"/>
      <c r="L66" s="4" t="str">
        <f>IF(K66="","",(K66/$D$16))</f>
        <v/>
      </c>
    </row>
    <row r="67" spans="2:12" x14ac:dyDescent="0.25">
      <c r="B67" s="46" t="s">
        <v>13</v>
      </c>
      <c r="C67" s="47"/>
      <c r="D67" s="48">
        <f>SUM(D63:D66)</f>
        <v>3921</v>
      </c>
      <c r="E67" s="49">
        <f>SUM(E63:E66)</f>
        <v>1</v>
      </c>
      <c r="F67" s="48">
        <f>SUM(F63:F66)</f>
        <v>7530</v>
      </c>
      <c r="G67" s="49">
        <f>SUM(G63:G66)</f>
        <v>1</v>
      </c>
      <c r="I67" s="42" t="s">
        <v>116</v>
      </c>
      <c r="J67" s="43">
        <v>2</v>
      </c>
      <c r="K67" s="44"/>
      <c r="L67" s="51" t="str">
        <f>IF(K67="","",(K67/$D$16))</f>
        <v/>
      </c>
    </row>
    <row r="68" spans="2:12" x14ac:dyDescent="0.25">
      <c r="I68" s="17" t="s">
        <v>117</v>
      </c>
      <c r="J68" s="14"/>
      <c r="K68" s="8"/>
      <c r="L68" s="4" t="str">
        <f>IF(K68="","",(K68/$D$16))</f>
        <v/>
      </c>
    </row>
    <row r="69" spans="2:12" x14ac:dyDescent="0.25">
      <c r="I69" s="70" t="s">
        <v>134</v>
      </c>
      <c r="J69" s="43"/>
      <c r="K69" s="44"/>
      <c r="L69" s="51"/>
    </row>
    <row r="70" spans="2:12" x14ac:dyDescent="0.25">
      <c r="I70" s="3" t="s">
        <v>71</v>
      </c>
      <c r="J70" s="14"/>
      <c r="K70" s="8"/>
      <c r="L70" s="4" t="str">
        <f>IF(K70="","",(K70/$D$16))</f>
        <v/>
      </c>
    </row>
    <row r="71" spans="2:12" x14ac:dyDescent="0.25">
      <c r="I71" s="42" t="s">
        <v>16</v>
      </c>
      <c r="J71" s="43" t="s">
        <v>118</v>
      </c>
      <c r="K71" s="44"/>
      <c r="L71" s="51" t="str">
        <f>IF(K71="","",(K71/$D$16))</f>
        <v/>
      </c>
    </row>
    <row r="78" spans="2:12" x14ac:dyDescent="0.25">
      <c r="B78" s="26" t="s">
        <v>85</v>
      </c>
      <c r="C78" s="22"/>
      <c r="D78" s="27" t="s">
        <v>26</v>
      </c>
      <c r="E78" s="28"/>
    </row>
    <row r="79" spans="2:12" x14ac:dyDescent="0.25">
      <c r="B79" s="23"/>
      <c r="C79" s="23"/>
      <c r="D79" s="24" t="s">
        <v>2</v>
      </c>
      <c r="E79" s="25" t="s">
        <v>3</v>
      </c>
      <c r="I79" s="26" t="s">
        <v>139</v>
      </c>
      <c r="J79" s="22"/>
      <c r="K79" s="33" t="s">
        <v>26</v>
      </c>
      <c r="L79" s="34"/>
    </row>
    <row r="80" spans="2:12" x14ac:dyDescent="0.25">
      <c r="B80" s="42" t="s">
        <v>91</v>
      </c>
      <c r="C80" s="43"/>
      <c r="D80" s="44">
        <v>34</v>
      </c>
      <c r="E80" s="51">
        <f t="shared" ref="E80:E86" si="9">IF(D80="","",(D80/$D$16))</f>
        <v>8.6712573323131856E-3</v>
      </c>
      <c r="I80" s="23"/>
      <c r="J80" s="23"/>
      <c r="K80" s="24" t="s">
        <v>2</v>
      </c>
      <c r="L80" s="25" t="s">
        <v>3</v>
      </c>
    </row>
    <row r="81" spans="2:12" x14ac:dyDescent="0.25">
      <c r="B81" s="3" t="s">
        <v>92</v>
      </c>
      <c r="C81" s="14"/>
      <c r="D81" s="8">
        <v>36</v>
      </c>
      <c r="E81" s="4">
        <f t="shared" si="9"/>
        <v>9.181331293037491E-3</v>
      </c>
      <c r="I81" s="42" t="s">
        <v>106</v>
      </c>
      <c r="J81" s="43">
        <v>0</v>
      </c>
      <c r="K81" s="44">
        <v>1006</v>
      </c>
      <c r="L81" s="51">
        <f>IF(K81="","",(K81/$D$16))</f>
        <v>0.25656720224432544</v>
      </c>
    </row>
    <row r="82" spans="2:12" x14ac:dyDescent="0.25">
      <c r="B82" s="42" t="s">
        <v>93</v>
      </c>
      <c r="C82" s="43"/>
      <c r="D82" s="44">
        <v>53</v>
      </c>
      <c r="E82" s="51">
        <f t="shared" si="9"/>
        <v>1.3516959959194084E-2</v>
      </c>
    </row>
    <row r="83" spans="2:12" x14ac:dyDescent="0.25">
      <c r="B83" s="3" t="s">
        <v>95</v>
      </c>
      <c r="C83" s="14"/>
      <c r="D83" s="8">
        <v>66</v>
      </c>
      <c r="E83" s="4">
        <f t="shared" si="9"/>
        <v>1.6832440703902066E-2</v>
      </c>
      <c r="I83" s="26" t="s">
        <v>140</v>
      </c>
      <c r="J83" s="22"/>
      <c r="K83" s="33" t="s">
        <v>26</v>
      </c>
      <c r="L83" s="34"/>
    </row>
    <row r="84" spans="2:12" x14ac:dyDescent="0.25">
      <c r="B84" s="42" t="s">
        <v>94</v>
      </c>
      <c r="C84" s="43"/>
      <c r="D84" s="44">
        <v>87</v>
      </c>
      <c r="E84" s="51">
        <f t="shared" si="9"/>
        <v>2.2188217291507269E-2</v>
      </c>
      <c r="I84" s="23" t="s">
        <v>105</v>
      </c>
      <c r="J84" s="23"/>
      <c r="K84" s="24" t="s">
        <v>2</v>
      </c>
      <c r="L84" s="25" t="s">
        <v>3</v>
      </c>
    </row>
    <row r="85" spans="2:12" x14ac:dyDescent="0.25">
      <c r="B85" s="3" t="s">
        <v>96</v>
      </c>
      <c r="C85" s="14"/>
      <c r="D85" s="8">
        <v>173</v>
      </c>
      <c r="E85" s="4">
        <f t="shared" si="9"/>
        <v>4.4121397602652386E-2</v>
      </c>
      <c r="I85" s="42" t="s">
        <v>103</v>
      </c>
      <c r="J85" s="43">
        <v>0</v>
      </c>
      <c r="K85" s="44">
        <v>62</v>
      </c>
      <c r="L85" s="51">
        <f>IF(K85="","",(K85/$D$16))</f>
        <v>1.5812292782453455E-2</v>
      </c>
    </row>
    <row r="86" spans="2:12" x14ac:dyDescent="0.25">
      <c r="B86" s="52" t="s">
        <v>16</v>
      </c>
      <c r="C86" s="43"/>
      <c r="D86" s="44">
        <v>15</v>
      </c>
      <c r="E86" s="51">
        <f t="shared" si="9"/>
        <v>3.8255547054322878E-3</v>
      </c>
      <c r="I86" s="3" t="s">
        <v>104</v>
      </c>
      <c r="J86" s="14">
        <v>0</v>
      </c>
      <c r="K86" s="8">
        <v>987</v>
      </c>
      <c r="L86" s="4">
        <f>IF(K86="","",(K86/$D$16))</f>
        <v>0.25172149961744456</v>
      </c>
    </row>
    <row r="87" spans="2:12" x14ac:dyDescent="0.25">
      <c r="B87" s="73" t="s">
        <v>13</v>
      </c>
      <c r="C87" s="74"/>
      <c r="D87" s="75">
        <f>SUM(D80:D86)</f>
        <v>464</v>
      </c>
      <c r="E87" s="76">
        <f>SUM(E80:E86)</f>
        <v>0.11833715888803877</v>
      </c>
    </row>
    <row r="88" spans="2:12" ht="15" customHeight="1" x14ac:dyDescent="0.25">
      <c r="I88" s="31" t="s">
        <v>84</v>
      </c>
      <c r="J88" s="22"/>
      <c r="K88" s="33" t="s">
        <v>26</v>
      </c>
      <c r="L88" s="34"/>
    </row>
    <row r="89" spans="2:12" x14ac:dyDescent="0.25">
      <c r="B89" s="31" t="s">
        <v>82</v>
      </c>
      <c r="C89" s="22"/>
      <c r="D89" s="33" t="s">
        <v>26</v>
      </c>
      <c r="E89" s="34"/>
      <c r="F89" s="29" t="s">
        <v>9</v>
      </c>
      <c r="G89" s="30"/>
      <c r="I89" s="35"/>
      <c r="J89" s="23"/>
      <c r="K89" s="24" t="s">
        <v>2</v>
      </c>
      <c r="L89" s="25" t="s">
        <v>3</v>
      </c>
    </row>
    <row r="90" spans="2:12" x14ac:dyDescent="0.25">
      <c r="B90" s="35"/>
      <c r="C90" s="23"/>
      <c r="D90" s="24" t="s">
        <v>2</v>
      </c>
      <c r="E90" s="25" t="s">
        <v>3</v>
      </c>
      <c r="F90" s="24" t="s">
        <v>2</v>
      </c>
      <c r="G90" s="25" t="s">
        <v>3</v>
      </c>
      <c r="I90" s="42" t="s">
        <v>5</v>
      </c>
      <c r="J90" s="43">
        <v>1</v>
      </c>
      <c r="K90" s="44">
        <v>3921</v>
      </c>
      <c r="L90" s="51">
        <f>IF(K90="","",(K90/$D$16))</f>
        <v>1</v>
      </c>
    </row>
    <row r="91" spans="2:12" x14ac:dyDescent="0.25">
      <c r="B91" s="42" t="s">
        <v>29</v>
      </c>
      <c r="C91" s="43">
        <v>11</v>
      </c>
      <c r="D91" s="44">
        <v>299</v>
      </c>
      <c r="E91" s="45">
        <f t="shared" ref="E91:E104" si="10">IF(D91="","",(D91/$D$16))</f>
        <v>7.6256057128283608E-2</v>
      </c>
      <c r="F91" s="44">
        <v>347</v>
      </c>
      <c r="G91" s="45">
        <f t="shared" ref="G91:G104" si="11">IF(F91="","",(F91/$F$16))</f>
        <v>4.6082337317397075E-2</v>
      </c>
      <c r="I91" s="3" t="s">
        <v>59</v>
      </c>
      <c r="J91" s="14">
        <v>2</v>
      </c>
      <c r="K91" s="8"/>
      <c r="L91" s="4" t="str">
        <f>IF(K91="","",(K91/$D$16))</f>
        <v/>
      </c>
    </row>
    <row r="92" spans="2:12" x14ac:dyDescent="0.25">
      <c r="B92" s="3" t="s">
        <v>31</v>
      </c>
      <c r="C92" s="14" t="s">
        <v>119</v>
      </c>
      <c r="D92" s="8">
        <v>285</v>
      </c>
      <c r="E92" s="5">
        <f t="shared" si="10"/>
        <v>7.268553940321347E-2</v>
      </c>
      <c r="F92" s="8">
        <v>350</v>
      </c>
      <c r="G92" s="5">
        <f t="shared" si="11"/>
        <v>4.6480743691899071E-2</v>
      </c>
      <c r="I92" s="52" t="s">
        <v>16</v>
      </c>
      <c r="J92" s="53">
        <v>3</v>
      </c>
      <c r="K92" s="44"/>
      <c r="L92" s="45" t="str">
        <f>IF(K92="","",(K92/$D$16))</f>
        <v/>
      </c>
    </row>
    <row r="93" spans="2:12" x14ac:dyDescent="0.25">
      <c r="B93" s="42" t="s">
        <v>33</v>
      </c>
      <c r="C93" s="43" t="s">
        <v>120</v>
      </c>
      <c r="D93" s="44">
        <v>449</v>
      </c>
      <c r="E93" s="45">
        <f t="shared" si="10"/>
        <v>0.11451160418260647</v>
      </c>
      <c r="F93" s="44">
        <v>1110</v>
      </c>
      <c r="G93" s="45">
        <f t="shared" si="11"/>
        <v>0.14741035856573706</v>
      </c>
      <c r="I93" s="73" t="s">
        <v>13</v>
      </c>
      <c r="J93" s="74"/>
      <c r="K93" s="75">
        <f>SUM(K90:K92)</f>
        <v>3921</v>
      </c>
      <c r="L93" s="76">
        <f>SUM(L90:L92)</f>
        <v>1</v>
      </c>
    </row>
    <row r="94" spans="2:12" x14ac:dyDescent="0.25">
      <c r="B94" s="3" t="s">
        <v>35</v>
      </c>
      <c r="C94" s="14">
        <v>6</v>
      </c>
      <c r="D94" s="8">
        <v>1120</v>
      </c>
      <c r="E94" s="5">
        <f t="shared" si="10"/>
        <v>0.28564141800561083</v>
      </c>
      <c r="F94" s="8">
        <v>2100</v>
      </c>
      <c r="G94" s="5">
        <f t="shared" si="11"/>
        <v>0.2788844621513944</v>
      </c>
      <c r="I94" t="s">
        <v>66</v>
      </c>
    </row>
    <row r="95" spans="2:12" x14ac:dyDescent="0.25">
      <c r="B95" s="42" t="s">
        <v>135</v>
      </c>
      <c r="C95" s="43"/>
      <c r="D95" s="44">
        <v>617</v>
      </c>
      <c r="E95" s="45">
        <f t="shared" si="10"/>
        <v>0.1573578168834481</v>
      </c>
      <c r="F95" s="44">
        <v>1723</v>
      </c>
      <c r="G95" s="45">
        <f t="shared" si="11"/>
        <v>0.22881806108897743</v>
      </c>
    </row>
    <row r="96" spans="2:12" x14ac:dyDescent="0.25">
      <c r="B96" s="3" t="s">
        <v>136</v>
      </c>
      <c r="C96" s="14"/>
      <c r="D96" s="8">
        <v>139</v>
      </c>
      <c r="E96" s="5">
        <f t="shared" si="10"/>
        <v>3.54501402703392E-2</v>
      </c>
      <c r="F96" s="8">
        <v>220</v>
      </c>
      <c r="G96" s="5">
        <f t="shared" si="11"/>
        <v>2.9216467463479414E-2</v>
      </c>
      <c r="I96" s="31" t="s">
        <v>72</v>
      </c>
      <c r="J96" s="22"/>
      <c r="K96" s="33" t="s">
        <v>26</v>
      </c>
      <c r="L96" s="34"/>
    </row>
    <row r="97" spans="2:12" x14ac:dyDescent="0.25">
      <c r="B97" s="42" t="s">
        <v>137</v>
      </c>
      <c r="C97" s="43"/>
      <c r="D97" s="44">
        <v>77</v>
      </c>
      <c r="E97" s="45">
        <f t="shared" si="10"/>
        <v>1.9637847487885742E-2</v>
      </c>
      <c r="F97" s="44">
        <v>153</v>
      </c>
      <c r="G97" s="45">
        <f t="shared" si="11"/>
        <v>2.0318725099601594E-2</v>
      </c>
      <c r="I97" s="35"/>
      <c r="J97" s="23"/>
      <c r="K97" s="24" t="s">
        <v>2</v>
      </c>
      <c r="L97" s="25" t="s">
        <v>3</v>
      </c>
    </row>
    <row r="98" spans="2:12" ht="15" customHeight="1" x14ac:dyDescent="0.25">
      <c r="B98" s="3" t="s">
        <v>63</v>
      </c>
      <c r="C98" s="14"/>
      <c r="D98" s="8">
        <v>59</v>
      </c>
      <c r="E98" s="5">
        <f t="shared" si="10"/>
        <v>1.5047181841366998E-2</v>
      </c>
      <c r="F98" s="8">
        <v>128</v>
      </c>
      <c r="G98" s="5">
        <f t="shared" si="11"/>
        <v>1.699867197875166E-2</v>
      </c>
      <c r="I98" s="42" t="s">
        <v>68</v>
      </c>
      <c r="J98" s="43">
        <v>14</v>
      </c>
      <c r="K98" s="44">
        <v>192</v>
      </c>
      <c r="L98" s="51">
        <f t="shared" ref="L98:L106" si="12">IF(K98="","",(K98/$K$90))</f>
        <v>4.8967100229533281E-2</v>
      </c>
    </row>
    <row r="99" spans="2:12" x14ac:dyDescent="0.25">
      <c r="B99" s="42" t="s">
        <v>38</v>
      </c>
      <c r="C99" s="43" t="s">
        <v>121</v>
      </c>
      <c r="D99" s="44">
        <v>150</v>
      </c>
      <c r="E99" s="45">
        <f t="shared" si="10"/>
        <v>3.8255547054322873E-2</v>
      </c>
      <c r="F99" s="44">
        <v>227</v>
      </c>
      <c r="G99" s="45">
        <f t="shared" si="11"/>
        <v>3.0146082337317397E-2</v>
      </c>
      <c r="I99" s="3" t="s">
        <v>61</v>
      </c>
      <c r="J99" s="14" t="s">
        <v>124</v>
      </c>
      <c r="K99" s="8">
        <v>2333</v>
      </c>
      <c r="L99" s="4">
        <f t="shared" si="12"/>
        <v>0.59500127518490176</v>
      </c>
    </row>
    <row r="100" spans="2:12" x14ac:dyDescent="0.25">
      <c r="B100" s="3" t="s">
        <v>156</v>
      </c>
      <c r="C100" s="14"/>
      <c r="D100" s="8">
        <v>274</v>
      </c>
      <c r="E100" s="5">
        <f t="shared" si="10"/>
        <v>6.988013261922979E-2</v>
      </c>
      <c r="F100" s="8">
        <v>341</v>
      </c>
      <c r="G100" s="5">
        <f t="shared" si="11"/>
        <v>4.5285524568393097E-2</v>
      </c>
      <c r="I100" s="42" t="s">
        <v>167</v>
      </c>
      <c r="J100" s="43"/>
      <c r="K100" s="44">
        <v>306</v>
      </c>
      <c r="L100" s="51">
        <f t="shared" si="12"/>
        <v>7.8041315990818663E-2</v>
      </c>
    </row>
    <row r="101" spans="2:12" x14ac:dyDescent="0.25">
      <c r="B101" s="42" t="s">
        <v>39</v>
      </c>
      <c r="C101" s="43">
        <v>10</v>
      </c>
      <c r="D101" s="44">
        <v>22</v>
      </c>
      <c r="E101" s="45">
        <f t="shared" si="10"/>
        <v>5.6108135679673555E-3</v>
      </c>
      <c r="F101" s="44">
        <v>22</v>
      </c>
      <c r="G101" s="45">
        <f t="shared" si="11"/>
        <v>2.9216467463479417E-3</v>
      </c>
      <c r="I101" s="3" t="s">
        <v>161</v>
      </c>
      <c r="J101" s="14"/>
      <c r="K101" s="8">
        <v>396</v>
      </c>
      <c r="L101" s="4">
        <f t="shared" si="12"/>
        <v>0.10099464422341239</v>
      </c>
    </row>
    <row r="102" spans="2:12" x14ac:dyDescent="0.25">
      <c r="B102" s="3" t="s">
        <v>41</v>
      </c>
      <c r="C102" s="14" t="s">
        <v>122</v>
      </c>
      <c r="D102" s="8">
        <v>87</v>
      </c>
      <c r="E102" s="5">
        <f t="shared" si="10"/>
        <v>2.2188217291507269E-2</v>
      </c>
      <c r="F102" s="8">
        <v>102</v>
      </c>
      <c r="G102" s="5">
        <f t="shared" si="11"/>
        <v>1.3545816733067729E-2</v>
      </c>
      <c r="I102" s="42" t="s">
        <v>62</v>
      </c>
      <c r="J102" s="43">
        <v>6</v>
      </c>
      <c r="K102" s="44">
        <v>37</v>
      </c>
      <c r="L102" s="51">
        <f t="shared" si="12"/>
        <v>9.4363682733996437E-3</v>
      </c>
    </row>
    <row r="103" spans="2:12" x14ac:dyDescent="0.25">
      <c r="B103" s="42" t="s">
        <v>4</v>
      </c>
      <c r="C103" s="43" t="s">
        <v>123</v>
      </c>
      <c r="D103" s="44">
        <v>17</v>
      </c>
      <c r="E103" s="45">
        <f t="shared" si="10"/>
        <v>4.3356286661565928E-3</v>
      </c>
      <c r="F103" s="44">
        <v>39</v>
      </c>
      <c r="G103" s="45">
        <f t="shared" si="11"/>
        <v>5.1792828685258965E-3</v>
      </c>
      <c r="I103" s="3" t="s">
        <v>158</v>
      </c>
      <c r="J103" s="14">
        <v>4</v>
      </c>
      <c r="K103" s="8">
        <v>211</v>
      </c>
      <c r="L103" s="4">
        <f t="shared" si="12"/>
        <v>5.3812802856414182E-2</v>
      </c>
    </row>
    <row r="104" spans="2:12" x14ac:dyDescent="0.25">
      <c r="B104" s="6" t="s">
        <v>16</v>
      </c>
      <c r="C104" s="16">
        <v>16</v>
      </c>
      <c r="D104" s="8">
        <v>326</v>
      </c>
      <c r="E104" s="5">
        <f t="shared" si="10"/>
        <v>8.3142055598061718E-2</v>
      </c>
      <c r="F104" s="8">
        <v>668</v>
      </c>
      <c r="G104" s="5">
        <f t="shared" si="11"/>
        <v>8.8711819389110227E-2</v>
      </c>
      <c r="I104" s="42" t="s">
        <v>63</v>
      </c>
      <c r="J104" s="43">
        <v>13</v>
      </c>
      <c r="K104" s="44">
        <v>64</v>
      </c>
      <c r="L104" s="51">
        <f t="shared" si="12"/>
        <v>1.632236674317776E-2</v>
      </c>
    </row>
    <row r="105" spans="2:12" x14ac:dyDescent="0.25">
      <c r="B105" s="46" t="s">
        <v>13</v>
      </c>
      <c r="C105" s="47"/>
      <c r="D105" s="48">
        <f>SUM(D91:D104)</f>
        <v>3921</v>
      </c>
      <c r="E105" s="49">
        <f>SUM(E91:E104)</f>
        <v>0.99999999999999989</v>
      </c>
      <c r="F105" s="48">
        <f>SUM(F91:F104)</f>
        <v>7530</v>
      </c>
      <c r="G105" s="49">
        <f>SUM(G91:G104)</f>
        <v>1.0000000000000002</v>
      </c>
      <c r="I105" s="3" t="s">
        <v>4</v>
      </c>
      <c r="J105" s="14" t="s">
        <v>128</v>
      </c>
      <c r="K105" s="8">
        <v>382</v>
      </c>
      <c r="L105" s="4">
        <f t="shared" si="12"/>
        <v>9.7424126498342256E-2</v>
      </c>
    </row>
    <row r="106" spans="2:12" x14ac:dyDescent="0.25">
      <c r="I106" s="52" t="s">
        <v>16</v>
      </c>
      <c r="J106" s="53"/>
      <c r="K106" s="44"/>
      <c r="L106" s="45" t="str">
        <f t="shared" si="12"/>
        <v/>
      </c>
    </row>
    <row r="107" spans="2:12" ht="30" x14ac:dyDescent="0.25">
      <c r="B107" s="31" t="s">
        <v>83</v>
      </c>
      <c r="C107" s="22"/>
      <c r="D107" s="33" t="s">
        <v>26</v>
      </c>
      <c r="E107" s="34"/>
      <c r="F107" s="29" t="s">
        <v>9</v>
      </c>
      <c r="G107" s="30"/>
      <c r="I107" s="60" t="s">
        <v>13</v>
      </c>
      <c r="J107" s="61"/>
      <c r="K107" s="62">
        <f>SUM(K98:K106)</f>
        <v>3921</v>
      </c>
      <c r="L107" s="63">
        <f>SUM(L98:L106)</f>
        <v>1</v>
      </c>
    </row>
    <row r="108" spans="2:12" x14ac:dyDescent="0.25">
      <c r="B108" s="35"/>
      <c r="C108" s="23"/>
      <c r="D108" s="24" t="s">
        <v>2</v>
      </c>
      <c r="E108" s="25" t="s">
        <v>3</v>
      </c>
      <c r="F108" s="24" t="s">
        <v>2</v>
      </c>
      <c r="G108" s="25" t="s">
        <v>3</v>
      </c>
      <c r="I108" s="83" t="s">
        <v>166</v>
      </c>
      <c r="J108" s="83"/>
      <c r="K108" s="83"/>
      <c r="L108" s="21"/>
    </row>
    <row r="109" spans="2:12" x14ac:dyDescent="0.25">
      <c r="B109" s="42" t="s">
        <v>157</v>
      </c>
      <c r="C109" s="43"/>
      <c r="D109" s="44">
        <v>731</v>
      </c>
      <c r="E109" s="45">
        <f t="shared" ref="E109:E124" si="13">IF(D109="","",(D109/$D$16))</f>
        <v>0.18643203264473349</v>
      </c>
      <c r="F109" s="44">
        <v>1234</v>
      </c>
      <c r="G109" s="45">
        <f t="shared" ref="G109:G124" si="14">IF(F109="","",(F109/$F$16))</f>
        <v>0.16387782204515272</v>
      </c>
      <c r="I109" s="31" t="s">
        <v>142</v>
      </c>
      <c r="J109" s="41"/>
      <c r="K109" s="33" t="s">
        <v>130</v>
      </c>
      <c r="L109" s="34"/>
    </row>
    <row r="110" spans="2:12" x14ac:dyDescent="0.25">
      <c r="B110" s="3" t="s">
        <v>143</v>
      </c>
      <c r="C110" s="14">
        <v>5</v>
      </c>
      <c r="D110" s="8">
        <v>508</v>
      </c>
      <c r="E110" s="5">
        <f t="shared" si="13"/>
        <v>0.12955878602397347</v>
      </c>
      <c r="F110" s="8">
        <v>1106</v>
      </c>
      <c r="G110" s="5">
        <f t="shared" si="14"/>
        <v>0.14687915006640107</v>
      </c>
      <c r="I110" s="35"/>
      <c r="J110" s="41"/>
      <c r="K110" s="24" t="s">
        <v>2</v>
      </c>
      <c r="L110" s="25" t="s">
        <v>3</v>
      </c>
    </row>
    <row r="111" spans="2:12" x14ac:dyDescent="0.25">
      <c r="B111" s="42" t="s">
        <v>144</v>
      </c>
      <c r="C111" s="43"/>
      <c r="D111" s="44">
        <v>75</v>
      </c>
      <c r="E111" s="45">
        <f t="shared" si="13"/>
        <v>1.9127773527161437E-2</v>
      </c>
      <c r="F111" s="44">
        <v>178</v>
      </c>
      <c r="G111" s="45">
        <f t="shared" si="14"/>
        <v>2.3638778220451528E-2</v>
      </c>
      <c r="I111" s="42" t="s">
        <v>131</v>
      </c>
      <c r="J111" s="43"/>
      <c r="K111" s="44">
        <v>2259</v>
      </c>
      <c r="L111" s="45">
        <f>IF(K111="","",(K111/$D$105))</f>
        <v>0.57612853863810254</v>
      </c>
    </row>
    <row r="112" spans="2:12" x14ac:dyDescent="0.25">
      <c r="B112" s="3" t="s">
        <v>145</v>
      </c>
      <c r="C112" s="14"/>
      <c r="D112" s="8">
        <v>53</v>
      </c>
      <c r="E112" s="5">
        <f t="shared" si="13"/>
        <v>1.3516959959194084E-2</v>
      </c>
      <c r="F112" s="8">
        <v>142</v>
      </c>
      <c r="G112" s="5">
        <f t="shared" si="14"/>
        <v>1.8857901726427623E-2</v>
      </c>
      <c r="I112" s="3" t="s">
        <v>132</v>
      </c>
      <c r="J112" s="15"/>
      <c r="K112" s="8">
        <v>396</v>
      </c>
      <c r="L112" s="5">
        <f>IF(K112="","",(K112/$D$105))</f>
        <v>0.10099464422341239</v>
      </c>
    </row>
    <row r="113" spans="2:12" x14ac:dyDescent="0.25">
      <c r="B113" s="42" t="s">
        <v>146</v>
      </c>
      <c r="C113" s="43"/>
      <c r="D113" s="44">
        <v>141</v>
      </c>
      <c r="E113" s="45">
        <f t="shared" si="13"/>
        <v>3.5960214231063506E-2</v>
      </c>
      <c r="F113" s="44">
        <v>376</v>
      </c>
      <c r="G113" s="45">
        <f t="shared" si="14"/>
        <v>4.9933598937583E-2</v>
      </c>
      <c r="I113" s="42" t="s">
        <v>138</v>
      </c>
      <c r="J113" s="77"/>
      <c r="K113" s="44"/>
      <c r="L113" s="45" t="str">
        <f>IF(K113="","",(K113/$D$105))</f>
        <v/>
      </c>
    </row>
    <row r="114" spans="2:12" x14ac:dyDescent="0.25">
      <c r="B114" s="3" t="s">
        <v>48</v>
      </c>
      <c r="C114" s="14">
        <v>7</v>
      </c>
      <c r="D114" s="8">
        <v>1056</v>
      </c>
      <c r="E114" s="5">
        <f t="shared" si="13"/>
        <v>0.26931905126243305</v>
      </c>
      <c r="F114" s="8">
        <v>1717</v>
      </c>
      <c r="G114" s="5">
        <f t="shared" si="14"/>
        <v>0.22802124833997345</v>
      </c>
      <c r="I114" s="3" t="s">
        <v>133</v>
      </c>
      <c r="K114" s="8">
        <v>18</v>
      </c>
      <c r="L114" s="5">
        <f>IF(K114="","",(K114/$D$105))</f>
        <v>4.5906656465187455E-3</v>
      </c>
    </row>
    <row r="115" spans="2:12" x14ac:dyDescent="0.25">
      <c r="B115" s="42" t="s">
        <v>50</v>
      </c>
      <c r="C115" s="43">
        <v>12</v>
      </c>
      <c r="D115" s="44">
        <v>57</v>
      </c>
      <c r="E115" s="45">
        <f t="shared" si="13"/>
        <v>1.4537107880642693E-2</v>
      </c>
      <c r="F115" s="44">
        <v>57</v>
      </c>
      <c r="G115" s="45">
        <f t="shared" si="14"/>
        <v>7.569721115537849E-3</v>
      </c>
      <c r="I115" s="42" t="s">
        <v>4</v>
      </c>
      <c r="J115" s="77"/>
      <c r="K115" s="44">
        <v>1257</v>
      </c>
      <c r="L115" s="45">
        <f>IF(K115="","",(K115/$D$105))</f>
        <v>0.32058148431522571</v>
      </c>
    </row>
    <row r="116" spans="2:12" x14ac:dyDescent="0.25">
      <c r="B116" s="3" t="s">
        <v>162</v>
      </c>
      <c r="C116" s="14" t="s">
        <v>125</v>
      </c>
      <c r="D116" s="8">
        <v>169</v>
      </c>
      <c r="E116" s="5">
        <f t="shared" si="13"/>
        <v>4.3101249681203775E-2</v>
      </c>
      <c r="F116" s="8">
        <v>256</v>
      </c>
      <c r="G116" s="5">
        <f t="shared" si="14"/>
        <v>3.3997343957503319E-2</v>
      </c>
      <c r="I116" s="60" t="s">
        <v>13</v>
      </c>
      <c r="J116" s="78"/>
      <c r="K116" s="62">
        <f>SUM(K111:K115)</f>
        <v>3930</v>
      </c>
      <c r="L116" s="63">
        <f>SUM(L111:L115)</f>
        <v>1.0022953328232593</v>
      </c>
    </row>
    <row r="117" spans="2:12" x14ac:dyDescent="0.25">
      <c r="B117" s="42" t="s">
        <v>165</v>
      </c>
      <c r="C117" s="43"/>
      <c r="D117" s="44">
        <v>20</v>
      </c>
      <c r="E117" s="45">
        <f t="shared" si="13"/>
        <v>5.1007396072430501E-3</v>
      </c>
      <c r="F117" s="44">
        <v>28</v>
      </c>
      <c r="G117" s="45">
        <f t="shared" si="14"/>
        <v>3.7184594953519256E-3</v>
      </c>
      <c r="I117" s="18"/>
      <c r="J117" s="19"/>
      <c r="K117" s="20"/>
      <c r="L117" s="21"/>
    </row>
    <row r="118" spans="2:12" x14ac:dyDescent="0.25">
      <c r="B118" s="3" t="s">
        <v>164</v>
      </c>
      <c r="C118" s="14">
        <v>6</v>
      </c>
      <c r="D118" s="8">
        <v>71</v>
      </c>
      <c r="E118" s="5">
        <f t="shared" si="13"/>
        <v>1.8107625605712829E-2</v>
      </c>
      <c r="F118" s="8">
        <v>78</v>
      </c>
      <c r="G118" s="5">
        <f t="shared" si="14"/>
        <v>1.0358565737051793E-2</v>
      </c>
      <c r="I118" s="31" t="s">
        <v>141</v>
      </c>
      <c r="J118" s="22"/>
      <c r="K118" s="33" t="s">
        <v>26</v>
      </c>
      <c r="L118" s="34"/>
    </row>
    <row r="119" spans="2:12" x14ac:dyDescent="0.25">
      <c r="B119" s="42" t="s">
        <v>163</v>
      </c>
      <c r="C119" s="43">
        <v>13</v>
      </c>
      <c r="D119" s="44">
        <v>70</v>
      </c>
      <c r="E119" s="45">
        <f t="shared" si="13"/>
        <v>1.7852588625350677E-2</v>
      </c>
      <c r="F119" s="44">
        <v>148</v>
      </c>
      <c r="G119" s="45">
        <f t="shared" si="14"/>
        <v>1.9654714475431607E-2</v>
      </c>
      <c r="I119" s="35"/>
      <c r="J119" s="23"/>
      <c r="K119" s="24" t="s">
        <v>2</v>
      </c>
      <c r="L119" s="25" t="s">
        <v>3</v>
      </c>
    </row>
    <row r="120" spans="2:12" x14ac:dyDescent="0.25">
      <c r="B120" s="3" t="s">
        <v>65</v>
      </c>
      <c r="C120" s="14" t="s">
        <v>126</v>
      </c>
      <c r="D120" s="8">
        <v>38</v>
      </c>
      <c r="E120" s="5">
        <f t="shared" si="13"/>
        <v>9.6914052537617947E-3</v>
      </c>
      <c r="F120" s="8">
        <v>66</v>
      </c>
      <c r="G120" s="5">
        <f t="shared" si="14"/>
        <v>8.7649402390438252E-3</v>
      </c>
      <c r="I120" s="42" t="s">
        <v>86</v>
      </c>
      <c r="J120" s="43"/>
      <c r="K120" s="44">
        <v>19</v>
      </c>
      <c r="L120" s="51">
        <f>IF(K120="","",(K120/$D$16))</f>
        <v>4.8457026268808974E-3</v>
      </c>
    </row>
    <row r="121" spans="2:12" x14ac:dyDescent="0.25">
      <c r="B121" s="42" t="s">
        <v>51</v>
      </c>
      <c r="C121" s="43" t="s">
        <v>127</v>
      </c>
      <c r="D121" s="44">
        <v>256</v>
      </c>
      <c r="E121" s="45">
        <f t="shared" si="13"/>
        <v>6.5289466972711041E-2</v>
      </c>
      <c r="F121" s="44">
        <v>564</v>
      </c>
      <c r="G121" s="45">
        <f t="shared" si="14"/>
        <v>7.4900398406374497E-2</v>
      </c>
      <c r="I121" s="3" t="s">
        <v>87</v>
      </c>
      <c r="J121" s="14"/>
      <c r="K121" s="8">
        <v>1706</v>
      </c>
      <c r="L121" s="4">
        <f>IF(K121="","",(K121/$D$16))</f>
        <v>0.43509308849783218</v>
      </c>
    </row>
    <row r="122" spans="2:12" x14ac:dyDescent="0.25">
      <c r="B122" s="3" t="s">
        <v>67</v>
      </c>
      <c r="C122" s="16" t="s">
        <v>129</v>
      </c>
      <c r="D122" s="8">
        <v>298</v>
      </c>
      <c r="E122" s="5">
        <f t="shared" si="13"/>
        <v>7.6001020147921455E-2</v>
      </c>
      <c r="F122" s="8">
        <v>721</v>
      </c>
      <c r="G122" s="5">
        <f t="shared" si="14"/>
        <v>9.5750332005312092E-2</v>
      </c>
      <c r="I122" s="42" t="s">
        <v>89</v>
      </c>
      <c r="J122" s="43"/>
      <c r="K122" s="44">
        <v>1986</v>
      </c>
      <c r="L122" s="51">
        <f>IF(K122="","",(K122/$D$16))</f>
        <v>0.50650344299923489</v>
      </c>
    </row>
    <row r="123" spans="2:12" x14ac:dyDescent="0.25">
      <c r="B123" s="42" t="s">
        <v>4</v>
      </c>
      <c r="C123" s="47"/>
      <c r="D123" s="44">
        <v>255</v>
      </c>
      <c r="E123" s="45">
        <f t="shared" si="13"/>
        <v>6.5034429992348888E-2</v>
      </c>
      <c r="F123" s="44">
        <v>646</v>
      </c>
      <c r="G123" s="45">
        <f t="shared" si="14"/>
        <v>8.5790172642762286E-2</v>
      </c>
      <c r="I123" s="3" t="s">
        <v>90</v>
      </c>
      <c r="J123" s="14"/>
      <c r="K123" s="8">
        <v>27</v>
      </c>
      <c r="L123" s="4">
        <f>IF(K123="","",(K123/$D$16))</f>
        <v>6.8859984697781174E-3</v>
      </c>
    </row>
    <row r="124" spans="2:12" x14ac:dyDescent="0.25">
      <c r="B124" s="6" t="s">
        <v>16</v>
      </c>
      <c r="C124" s="19"/>
      <c r="D124" s="8">
        <v>123</v>
      </c>
      <c r="E124" s="5">
        <f t="shared" si="13"/>
        <v>3.1369548584544757E-2</v>
      </c>
      <c r="F124" s="8">
        <v>213</v>
      </c>
      <c r="G124" s="5">
        <f t="shared" si="14"/>
        <v>2.8286852589641434E-2</v>
      </c>
      <c r="I124" s="42" t="s">
        <v>4</v>
      </c>
      <c r="J124" s="43"/>
      <c r="K124" s="44">
        <v>183</v>
      </c>
      <c r="L124" s="51">
        <f>IF(K124="","",(K124/$D$16))</f>
        <v>4.6671767406273906E-2</v>
      </c>
    </row>
    <row r="125" spans="2:12" x14ac:dyDescent="0.25">
      <c r="B125" s="46" t="s">
        <v>13</v>
      </c>
      <c r="C125" s="77"/>
      <c r="D125" s="48">
        <f>SUM(D109:D124)</f>
        <v>3921</v>
      </c>
      <c r="E125" s="49">
        <f>SUM(E109:E124)</f>
        <v>0.99999999999999978</v>
      </c>
      <c r="F125" s="48">
        <f>SUM(F109:F124)</f>
        <v>7530</v>
      </c>
      <c r="G125" s="49">
        <f>SUM(G109:G124)</f>
        <v>1</v>
      </c>
      <c r="I125" s="60" t="s">
        <v>13</v>
      </c>
      <c r="J125" s="61"/>
      <c r="K125" s="62">
        <f>SUM(K120:K124)</f>
        <v>3921</v>
      </c>
      <c r="L125" s="63">
        <f>SUM(L120:L124)</f>
        <v>1</v>
      </c>
    </row>
  </sheetData>
  <sheetProtection selectLockedCells="1"/>
  <mergeCells count="11">
    <mergeCell ref="B1:N5"/>
    <mergeCell ref="D18:E18"/>
    <mergeCell ref="I12:I13"/>
    <mergeCell ref="K12:L12"/>
    <mergeCell ref="M12:N12"/>
    <mergeCell ref="I108:K108"/>
    <mergeCell ref="D61:E61"/>
    <mergeCell ref="B12:B13"/>
    <mergeCell ref="D12:E12"/>
    <mergeCell ref="F12:G12"/>
    <mergeCell ref="D36:E36"/>
  </mergeCells>
  <pageMargins left="0.25" right="0.25" top="0.75" bottom="0.75" header="0.3" footer="0.3"/>
  <pageSetup paperSize="9" scale="65" fitToWidth="0" fitToHeight="0" orientation="portrait" horizontalDpi="300" verticalDpi="300" r:id="rId1"/>
  <headerFooter>
    <oddFooter>&amp;L&amp;F&amp;C&amp;D&amp;R&amp;P/&amp;N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TrameObservationSociale2014</vt:lpstr>
      <vt:lpstr>TrameObservationSociale2014!Zone_d_impression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Fabien Boisseuil</cp:lastModifiedBy>
  <cp:lastPrinted>2015-04-14T13:41:32Z</cp:lastPrinted>
  <dcterms:created xsi:type="dcterms:W3CDTF">2013-11-27T11:30:29Z</dcterms:created>
  <dcterms:modified xsi:type="dcterms:W3CDTF">2015-04-14T13:41:57Z</dcterms:modified>
</cp:coreProperties>
</file>